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chweitzer\Dropbox\BID_APP_Bolivia\B - Herramientas\Versiones finales\"/>
    </mc:Choice>
  </mc:AlternateContent>
  <bookViews>
    <workbookView xWindow="0" yWindow="0" windowWidth="20610" windowHeight="11535" tabRatio="844"/>
  </bookViews>
  <sheets>
    <sheet name="1-Instrucciones" sheetId="16" r:id="rId1"/>
    <sheet name="2- Datos de entrada" sheetId="1" r:id="rId2"/>
    <sheet name="3-Proyección de gastos" sheetId="2" r:id="rId3"/>
    <sheet name="4-Resumen de ingresos y gastos" sheetId="10" r:id="rId4"/>
    <sheet name="5-Gráficas" sheetId="4" r:id="rId5"/>
    <sheet name="6-Datos de referencia" sheetId="15" r:id="rId6"/>
  </sheets>
  <externalReferences>
    <externalReference r:id="rId7"/>
  </externalReferences>
  <definedNames>
    <definedName name="_xlnm._FilterDatabase" localSheetId="1" hidden="1">'2- Datos de entrada'!$B$26:$C$44</definedName>
    <definedName name="Activo">#REF!</definedName>
    <definedName name="Aducción">#REF!</definedName>
    <definedName name="Comunidad">#REF!</definedName>
    <definedName name="CurrentProblems">'[1]Raw Data'!$AM1</definedName>
    <definedName name="Date">'[1]Raw Data'!$B1</definedName>
    <definedName name="Distrito">#REF!</definedName>
    <definedName name="DownMoreThan1Day">'[1]Raw Data'!$AG1</definedName>
    <definedName name="Elevation">'[1]Raw Data'!$F1</definedName>
    <definedName name="EnoughWaterEveryDay">'[1]Raw Data'!$AA1</definedName>
    <definedName name="Estado_de_Activo">#REF!</definedName>
    <definedName name="FinancialRecords">'[1]Raw Data'!$AY1</definedName>
    <definedName name="Fuente_abasto">#REF!</definedName>
    <definedName name="Geo_1">'[1]Raw Data'!$H1</definedName>
    <definedName name="Geo_2">'[1]Government Standards'!$A$3</definedName>
    <definedName name="Geo_3">'[1]Raw Data'!$J1</definedName>
    <definedName name="Geo_4">#REF!</definedName>
    <definedName name="Geo_5">'[1]Raw Data'!$K1</definedName>
    <definedName name="GovernmentNumberOfUsers">'[1]Government Standards'!$B$3</definedName>
    <definedName name="HowManyNoAccess">'[1]Raw Data'!$V1</definedName>
    <definedName name="Improved">'[1]Raw Data'!$Q1</definedName>
    <definedName name="Instance_ID">'[1]Raw Data'!$A1</definedName>
    <definedName name="Lat">'[1]Raw Data'!$D1</definedName>
    <definedName name="Long">'[1]Raw Data'!$E1</definedName>
    <definedName name="Micromedic">#REF!</definedName>
    <definedName name="Municipio">#REF!</definedName>
    <definedName name="NearbySpareParts">'[1]Raw Data'!$BG1</definedName>
    <definedName name="NewUsers">'[1]Raw Data'!$BJ1</definedName>
    <definedName name="Nivel_Pobreza">#REF!</definedName>
    <definedName name="Nivel_Servicio">#REF!</definedName>
    <definedName name="Nivel_Sostenibilidad">#REF!</definedName>
    <definedName name="NoAccess">'[1]Raw Data'!$U1</definedName>
    <definedName name="NumberOfUsers">'[1]Raw Data'!$T1</definedName>
    <definedName name="OTB">#REF!</definedName>
    <definedName name="PositiveBalance">'[1]Raw Data'!$BA1</definedName>
    <definedName name="_xlnm.Print_Area" localSheetId="1">'2- Datos de entrada'!$A$1:$Y$95</definedName>
    <definedName name="_xlnm.Print_Area" localSheetId="2">'3-Proyección de gastos'!$A$1:$AC$45</definedName>
    <definedName name="_xlnm.Print_Area" localSheetId="4">'5-Gráficas'!$A$1:$Y$25</definedName>
    <definedName name="QualntityMeetsStandards">'[1]Raw Data'!$AS1</definedName>
    <definedName name="RecordsReviewed">'[1]Raw Data'!$AZ1</definedName>
    <definedName name="ResponsibleForOM">'[1]Raw Data'!$BH1</definedName>
    <definedName name="solver_adj" localSheetId="1" hidden="1">'2- Datos de entrada'!$C$30</definedName>
    <definedName name="solver_adj" localSheetId="3" hidden="1">#REF!</definedName>
    <definedName name="solver_cvg" localSheetId="1" hidden="1">0.0001</definedName>
    <definedName name="solver_cvg" localSheetId="2" hidden="1">0.0001</definedName>
    <definedName name="solver_cvg" localSheetId="3" hidden="1">0.0001</definedName>
    <definedName name="solver_drv" localSheetId="1" hidden="1">2</definedName>
    <definedName name="solver_drv" localSheetId="2" hidden="1">1</definedName>
    <definedName name="solver_drv" localSheetId="3" hidden="1">1</definedName>
    <definedName name="solver_eng" localSheetId="1" hidden="1">1</definedName>
    <definedName name="solver_eng" localSheetId="2" hidden="1">1</definedName>
    <definedName name="solver_eng" localSheetId="3" hidden="1">1</definedName>
    <definedName name="solver_est" localSheetId="1" hidden="1">1</definedName>
    <definedName name="solver_est" localSheetId="2" hidden="1">1</definedName>
    <definedName name="solver_est" localSheetId="3" hidden="1">1</definedName>
    <definedName name="solver_itr" localSheetId="1" hidden="1">2147483647</definedName>
    <definedName name="solver_itr" localSheetId="2" hidden="1">100</definedName>
    <definedName name="solver_itr" localSheetId="3" hidden="1">100</definedName>
    <definedName name="solver_lin" localSheetId="2" hidden="1">2</definedName>
    <definedName name="solver_lin" localSheetId="3" hidden="1">2</definedName>
    <definedName name="solver_mip" localSheetId="1" hidden="1">2147483647</definedName>
    <definedName name="solver_mip" localSheetId="3" hidden="1">2147483647</definedName>
    <definedName name="solver_mni" localSheetId="1" hidden="1">30</definedName>
    <definedName name="solver_mni" localSheetId="3" hidden="1">30</definedName>
    <definedName name="solver_mrt" localSheetId="1" hidden="1">0.075</definedName>
    <definedName name="solver_mrt" localSheetId="3" hidden="1">0.075</definedName>
    <definedName name="solver_msl" localSheetId="1" hidden="1">2</definedName>
    <definedName name="solver_msl" localSheetId="3" hidden="1">2</definedName>
    <definedName name="solver_neg" localSheetId="1" hidden="1">1</definedName>
    <definedName name="solver_neg" localSheetId="2" hidden="1">2</definedName>
    <definedName name="solver_neg" localSheetId="3" hidden="1">2</definedName>
    <definedName name="solver_nod" localSheetId="1" hidden="1">2147483647</definedName>
    <definedName name="solver_nod" localSheetId="3" hidden="1">2147483647</definedName>
    <definedName name="solver_num" localSheetId="1" hidden="1">0</definedName>
    <definedName name="solver_num" localSheetId="2" hidden="1">0</definedName>
    <definedName name="solver_num" localSheetId="3" hidden="1">0</definedName>
    <definedName name="solver_nwt" localSheetId="1" hidden="1">1</definedName>
    <definedName name="solver_nwt" localSheetId="2" hidden="1">1</definedName>
    <definedName name="solver_nwt" localSheetId="3" hidden="1">1</definedName>
    <definedName name="solver_opt" localSheetId="1" hidden="1">'2- Datos de entrada'!$F$33</definedName>
    <definedName name="solver_opt" localSheetId="2" hidden="1">'3-Proyección de gastos'!$H$44</definedName>
    <definedName name="solver_opt" localSheetId="3" hidden="1">#REF!</definedName>
    <definedName name="solver_pre" localSheetId="1" hidden="1">0.000001</definedName>
    <definedName name="solver_pre" localSheetId="2" hidden="1">0.000001</definedName>
    <definedName name="solver_pre" localSheetId="3" hidden="1">0.000001</definedName>
    <definedName name="solver_rbv" localSheetId="1" hidden="1">2</definedName>
    <definedName name="solver_rbv" localSheetId="3" hidden="1">1</definedName>
    <definedName name="solver_rlx" localSheetId="1" hidden="1">2</definedName>
    <definedName name="solver_rlx" localSheetId="3" hidden="1">1</definedName>
    <definedName name="solver_rsd" localSheetId="1" hidden="1">0</definedName>
    <definedName name="solver_rsd" localSheetId="3" hidden="1">0</definedName>
    <definedName name="solver_scl" localSheetId="1" hidden="1">2</definedName>
    <definedName name="solver_scl" localSheetId="2" hidden="1">2</definedName>
    <definedName name="solver_scl" localSheetId="3" hidden="1">2</definedName>
    <definedName name="solver_sho" localSheetId="1" hidden="1">2</definedName>
    <definedName name="solver_sho" localSheetId="2" hidden="1">2</definedName>
    <definedName name="solver_sho" localSheetId="3" hidden="1">2</definedName>
    <definedName name="solver_ssz" localSheetId="1" hidden="1">100</definedName>
    <definedName name="solver_ssz" localSheetId="3" hidden="1">100</definedName>
    <definedName name="solver_tim" localSheetId="1" hidden="1">2147483647</definedName>
    <definedName name="solver_tim" localSheetId="2" hidden="1">100</definedName>
    <definedName name="solver_tim" localSheetId="3" hidden="1">100</definedName>
    <definedName name="solver_tol" localSheetId="1" hidden="1">0.01</definedName>
    <definedName name="solver_tol" localSheetId="2" hidden="1">0.05</definedName>
    <definedName name="solver_tol" localSheetId="3" hidden="1">0.05</definedName>
    <definedName name="solver_typ" localSheetId="1" hidden="1">3</definedName>
    <definedName name="solver_typ" localSheetId="2" hidden="1">1</definedName>
    <definedName name="solver_typ" localSheetId="3" hidden="1">3</definedName>
    <definedName name="solver_val" localSheetId="1" hidden="1">55000</definedName>
    <definedName name="solver_val" localSheetId="2" hidden="1">0</definedName>
    <definedName name="solver_val" localSheetId="3" hidden="1">120000</definedName>
    <definedName name="solver_ver" localSheetId="1" hidden="1">3</definedName>
    <definedName name="solver_ver" localSheetId="2" hidden="1">3</definedName>
    <definedName name="solver_ver" localSheetId="3" hidden="1">3</definedName>
    <definedName name="SpareParts">'[1]Raw Data'!$BF1</definedName>
    <definedName name="Sub_Central">#REF!</definedName>
    <definedName name="Tariff">'[1]Raw Data'!$AV1</definedName>
    <definedName name="Tipo">#REF!</definedName>
    <definedName name="Tipo_adm">#REF!</definedName>
    <definedName name="Tipo_conexión">#REF!</definedName>
    <definedName name="Tipo_rural">#REF!</definedName>
    <definedName name="Tipo_tratam">#REF!</definedName>
    <definedName name="Topograf">#REF!</definedName>
    <definedName name="Unique_ID">'[1]Raw Data'!$G1</definedName>
    <definedName name="WaterAvailable">'[1]Raw Data'!$AO1</definedName>
    <definedName name="WFP_Supported?">'[1]Raw Data'!$Y1</definedName>
    <definedName name="Zona">#REF!</definedName>
  </definedNames>
  <calcPr calcId="152511"/>
</workbook>
</file>

<file path=xl/calcChain.xml><?xml version="1.0" encoding="utf-8"?>
<calcChain xmlns="http://schemas.openxmlformats.org/spreadsheetml/2006/main">
  <c r="B46" i="1" l="1"/>
  <c r="B26" i="1"/>
  <c r="D16" i="10" l="1"/>
  <c r="E16" i="10"/>
  <c r="F16" i="10"/>
  <c r="G16" i="10"/>
  <c r="H16" i="10"/>
  <c r="I16" i="10"/>
  <c r="J16" i="10"/>
  <c r="K16" i="10"/>
  <c r="L16" i="10"/>
  <c r="M16" i="10"/>
  <c r="N16" i="10"/>
  <c r="O16" i="10"/>
  <c r="P16" i="10"/>
  <c r="Q16" i="10"/>
  <c r="R16" i="10"/>
  <c r="S16" i="10"/>
  <c r="T16" i="10"/>
  <c r="U16" i="10"/>
  <c r="V16" i="10"/>
  <c r="W16" i="10"/>
  <c r="X16" i="10"/>
  <c r="C16" i="10"/>
  <c r="D15" i="10"/>
  <c r="E15" i="10"/>
  <c r="F15" i="10"/>
  <c r="G15" i="10"/>
  <c r="H15" i="10"/>
  <c r="I15" i="10"/>
  <c r="J15" i="10"/>
  <c r="K15" i="10"/>
  <c r="L15" i="10"/>
  <c r="M15" i="10"/>
  <c r="N15" i="10"/>
  <c r="O15" i="10"/>
  <c r="P15" i="10"/>
  <c r="Q15" i="10"/>
  <c r="R15" i="10"/>
  <c r="S15" i="10"/>
  <c r="T15" i="10"/>
  <c r="U15" i="10"/>
  <c r="V15" i="10"/>
  <c r="W15" i="10"/>
  <c r="X15" i="10"/>
  <c r="C15" i="10"/>
  <c r="C2" i="10"/>
  <c r="C4" i="10"/>
  <c r="C3" i="10"/>
  <c r="D3" i="10" l="1"/>
  <c r="E3" i="10" s="1"/>
  <c r="F3" i="10" s="1"/>
  <c r="G3" i="10" s="1"/>
  <c r="H3" i="10" s="1"/>
  <c r="I3" i="10" s="1"/>
  <c r="J3" i="10" s="1"/>
  <c r="K3" i="10" s="1"/>
  <c r="L3" i="10" s="1"/>
  <c r="M3" i="10" s="1"/>
  <c r="N3" i="10" s="1"/>
  <c r="O3" i="10" s="1"/>
  <c r="P3" i="10" s="1"/>
  <c r="Q3" i="10" s="1"/>
  <c r="R3" i="10" s="1"/>
  <c r="S3" i="10" s="1"/>
  <c r="T3" i="10" s="1"/>
  <c r="U3" i="10" s="1"/>
  <c r="V3" i="10" s="1"/>
  <c r="W3" i="10" s="1"/>
  <c r="X3" i="10" s="1"/>
  <c r="C6" i="10"/>
  <c r="D4" i="10" l="1"/>
  <c r="C5" i="10"/>
  <c r="C14" i="10" s="1"/>
  <c r="E33" i="1"/>
  <c r="D5" i="10" l="1"/>
  <c r="D14" i="10" s="1"/>
  <c r="D6" i="10"/>
  <c r="E4" i="10"/>
  <c r="E6" i="10" s="1"/>
  <c r="F4" i="10" l="1"/>
  <c r="F6" i="10" s="1"/>
  <c r="E5" i="10"/>
  <c r="E14" i="10" s="1"/>
  <c r="C20" i="1"/>
  <c r="C7" i="10"/>
  <c r="C8" i="10" s="1"/>
  <c r="C33" i="1"/>
  <c r="G4" i="10" l="1"/>
  <c r="G6" i="10" s="1"/>
  <c r="F5" i="10"/>
  <c r="F14" i="10" s="1"/>
  <c r="F26" i="2"/>
  <c r="H4" i="10" l="1"/>
  <c r="H6" i="10" s="1"/>
  <c r="G5" i="10"/>
  <c r="G14" i="10" s="1"/>
  <c r="F25" i="2"/>
  <c r="F24" i="2"/>
  <c r="I4" i="10" l="1"/>
  <c r="I6" i="10" s="1"/>
  <c r="H5" i="10"/>
  <c r="H14" i="10" s="1"/>
  <c r="H17" i="2"/>
  <c r="H18" i="2"/>
  <c r="H19" i="2"/>
  <c r="H10" i="2"/>
  <c r="H11" i="2"/>
  <c r="H12" i="2"/>
  <c r="H13" i="2"/>
  <c r="H14" i="2"/>
  <c r="H15" i="2"/>
  <c r="H16" i="2"/>
  <c r="H9" i="2"/>
  <c r="F37" i="2"/>
  <c r="F38" i="2"/>
  <c r="F39" i="2"/>
  <c r="F40" i="2"/>
  <c r="F41" i="2"/>
  <c r="F42" i="2"/>
  <c r="F36" i="2"/>
  <c r="G42" i="2"/>
  <c r="G26" i="2"/>
  <c r="G41" i="2"/>
  <c r="G40" i="2"/>
  <c r="C37" i="2"/>
  <c r="C38" i="2"/>
  <c r="C39" i="2"/>
  <c r="C40" i="2"/>
  <c r="C41" i="2"/>
  <c r="C26" i="2"/>
  <c r="C42" i="2"/>
  <c r="G39" i="2"/>
  <c r="G38" i="2"/>
  <c r="G37" i="2"/>
  <c r="G36" i="2"/>
  <c r="C36" i="2"/>
  <c r="C25" i="2"/>
  <c r="C24" i="2"/>
  <c r="G25" i="2"/>
  <c r="J4" i="10" l="1"/>
  <c r="J6" i="10" s="1"/>
  <c r="I5" i="10"/>
  <c r="I14" i="10" s="1"/>
  <c r="F22" i="1"/>
  <c r="K4" i="10" l="1"/>
  <c r="K6" i="10" s="1"/>
  <c r="J5" i="10"/>
  <c r="J14" i="10" s="1"/>
  <c r="C11" i="10"/>
  <c r="C30" i="10"/>
  <c r="C19" i="10" l="1"/>
  <c r="C18" i="10"/>
  <c r="L4" i="10"/>
  <c r="L6" i="10" s="1"/>
  <c r="K5" i="10"/>
  <c r="K14" i="10" s="1"/>
  <c r="C13" i="10"/>
  <c r="D30" i="10"/>
  <c r="D11" i="10"/>
  <c r="D19" i="10" l="1"/>
  <c r="D18" i="10"/>
  <c r="M4" i="10"/>
  <c r="M6" i="10" s="1"/>
  <c r="L5" i="10"/>
  <c r="L14" i="10" s="1"/>
  <c r="E11" i="10"/>
  <c r="E30" i="10"/>
  <c r="I17" i="2"/>
  <c r="J17" i="2" s="1"/>
  <c r="K17" i="2" s="1"/>
  <c r="L17" i="2" s="1"/>
  <c r="M17" i="2" s="1"/>
  <c r="N17" i="2" s="1"/>
  <c r="O17" i="2" s="1"/>
  <c r="P17" i="2" s="1"/>
  <c r="Q17" i="2" s="1"/>
  <c r="R17" i="2" s="1"/>
  <c r="S17" i="2" s="1"/>
  <c r="T17" i="2" s="1"/>
  <c r="U17" i="2" s="1"/>
  <c r="V17" i="2" s="1"/>
  <c r="W17" i="2" s="1"/>
  <c r="X17" i="2" s="1"/>
  <c r="Y17" i="2" s="1"/>
  <c r="Z17" i="2" s="1"/>
  <c r="AA17" i="2" s="1"/>
  <c r="AB17" i="2" s="1"/>
  <c r="AC17" i="2" s="1"/>
  <c r="I18" i="2"/>
  <c r="J18" i="2" s="1"/>
  <c r="K18" i="2" s="1"/>
  <c r="L18" i="2" s="1"/>
  <c r="M18" i="2" s="1"/>
  <c r="N18" i="2" s="1"/>
  <c r="O18" i="2" s="1"/>
  <c r="P18" i="2" s="1"/>
  <c r="Q18" i="2" s="1"/>
  <c r="R18" i="2" s="1"/>
  <c r="S18" i="2" s="1"/>
  <c r="T18" i="2" s="1"/>
  <c r="U18" i="2" s="1"/>
  <c r="V18" i="2" s="1"/>
  <c r="W18" i="2" s="1"/>
  <c r="X18" i="2" s="1"/>
  <c r="Y18" i="2" s="1"/>
  <c r="Z18" i="2" s="1"/>
  <c r="AA18" i="2" s="1"/>
  <c r="AB18" i="2" s="1"/>
  <c r="AC18" i="2" s="1"/>
  <c r="I16" i="2"/>
  <c r="J16" i="2" s="1"/>
  <c r="K16" i="2" s="1"/>
  <c r="L16" i="2" s="1"/>
  <c r="M16" i="2" s="1"/>
  <c r="N16" i="2" s="1"/>
  <c r="O16" i="2" s="1"/>
  <c r="P16" i="2" s="1"/>
  <c r="Q16" i="2" s="1"/>
  <c r="R16" i="2" s="1"/>
  <c r="S16" i="2" s="1"/>
  <c r="T16" i="2" s="1"/>
  <c r="U16" i="2" s="1"/>
  <c r="V16" i="2" s="1"/>
  <c r="W16" i="2" s="1"/>
  <c r="X16" i="2" s="1"/>
  <c r="Y16" i="2" s="1"/>
  <c r="Z16" i="2" s="1"/>
  <c r="AA16" i="2" s="1"/>
  <c r="AB16" i="2" s="1"/>
  <c r="AC16" i="2" s="1"/>
  <c r="E18" i="10" l="1"/>
  <c r="E19" i="10"/>
  <c r="N4" i="10"/>
  <c r="N6" i="10" s="1"/>
  <c r="M5" i="10"/>
  <c r="M14" i="10" s="1"/>
  <c r="F11" i="10"/>
  <c r="F30" i="10"/>
  <c r="H20" i="2"/>
  <c r="I9" i="2"/>
  <c r="J9" i="2" s="1"/>
  <c r="K9" i="2" s="1"/>
  <c r="L9" i="2" s="1"/>
  <c r="M9" i="2" s="1"/>
  <c r="N9" i="2" s="1"/>
  <c r="O9" i="2" s="1"/>
  <c r="P9" i="2" s="1"/>
  <c r="Q9" i="2" s="1"/>
  <c r="R9" i="2" s="1"/>
  <c r="S9" i="2" s="1"/>
  <c r="T9" i="2" s="1"/>
  <c r="U9" i="2" s="1"/>
  <c r="V9" i="2" s="1"/>
  <c r="W9" i="2" s="1"/>
  <c r="X9" i="2" s="1"/>
  <c r="Y9" i="2" s="1"/>
  <c r="Z9" i="2" s="1"/>
  <c r="AA9" i="2" s="1"/>
  <c r="AB9" i="2" s="1"/>
  <c r="AC9" i="2" s="1"/>
  <c r="I10" i="2"/>
  <c r="J10" i="2" s="1"/>
  <c r="K10" i="2" s="1"/>
  <c r="L10" i="2" s="1"/>
  <c r="M10" i="2" s="1"/>
  <c r="N10" i="2" s="1"/>
  <c r="O10" i="2" s="1"/>
  <c r="P10" i="2" s="1"/>
  <c r="Q10" i="2" s="1"/>
  <c r="R10" i="2" s="1"/>
  <c r="S10" i="2" s="1"/>
  <c r="T10" i="2" s="1"/>
  <c r="U10" i="2" s="1"/>
  <c r="V10" i="2" s="1"/>
  <c r="W10" i="2" s="1"/>
  <c r="X10" i="2" s="1"/>
  <c r="Y10" i="2" s="1"/>
  <c r="Z10" i="2" s="1"/>
  <c r="AA10" i="2" s="1"/>
  <c r="AB10" i="2" s="1"/>
  <c r="AC10" i="2" s="1"/>
  <c r="I11" i="2"/>
  <c r="J11" i="2" s="1"/>
  <c r="K11" i="2" s="1"/>
  <c r="L11" i="2" s="1"/>
  <c r="M11" i="2" s="1"/>
  <c r="N11" i="2" s="1"/>
  <c r="O11" i="2" s="1"/>
  <c r="P11" i="2" s="1"/>
  <c r="Q11" i="2" s="1"/>
  <c r="R11" i="2" s="1"/>
  <c r="S11" i="2" s="1"/>
  <c r="T11" i="2" s="1"/>
  <c r="U11" i="2" s="1"/>
  <c r="V11" i="2" s="1"/>
  <c r="W11" i="2" s="1"/>
  <c r="X11" i="2" s="1"/>
  <c r="Y11" i="2" s="1"/>
  <c r="Z11" i="2" s="1"/>
  <c r="AA11" i="2" s="1"/>
  <c r="AB11" i="2" s="1"/>
  <c r="AC11" i="2" s="1"/>
  <c r="I12" i="2"/>
  <c r="J12" i="2" s="1"/>
  <c r="K12" i="2" s="1"/>
  <c r="L12" i="2" s="1"/>
  <c r="M12" i="2" s="1"/>
  <c r="N12" i="2" s="1"/>
  <c r="O12" i="2" s="1"/>
  <c r="P12" i="2" s="1"/>
  <c r="Q12" i="2" s="1"/>
  <c r="R12" i="2" s="1"/>
  <c r="S12" i="2" s="1"/>
  <c r="T12" i="2" s="1"/>
  <c r="U12" i="2" s="1"/>
  <c r="V12" i="2" s="1"/>
  <c r="W12" i="2" s="1"/>
  <c r="X12" i="2" s="1"/>
  <c r="Y12" i="2" s="1"/>
  <c r="Z12" i="2" s="1"/>
  <c r="AA12" i="2" s="1"/>
  <c r="AB12" i="2" s="1"/>
  <c r="AC12" i="2" s="1"/>
  <c r="I13" i="2"/>
  <c r="J13" i="2" s="1"/>
  <c r="K13" i="2" s="1"/>
  <c r="L13" i="2" s="1"/>
  <c r="M13" i="2" s="1"/>
  <c r="N13" i="2" s="1"/>
  <c r="O13" i="2" s="1"/>
  <c r="P13" i="2" s="1"/>
  <c r="Q13" i="2" s="1"/>
  <c r="R13" i="2" s="1"/>
  <c r="S13" i="2" s="1"/>
  <c r="T13" i="2" s="1"/>
  <c r="U13" i="2" s="1"/>
  <c r="V13" i="2" s="1"/>
  <c r="W13" i="2" s="1"/>
  <c r="X13" i="2" s="1"/>
  <c r="Y13" i="2" s="1"/>
  <c r="Z13" i="2" s="1"/>
  <c r="AA13" i="2" s="1"/>
  <c r="AB13" i="2" s="1"/>
  <c r="AC13" i="2" s="1"/>
  <c r="I14" i="2"/>
  <c r="J14" i="2" s="1"/>
  <c r="K14" i="2" s="1"/>
  <c r="L14" i="2" s="1"/>
  <c r="M14" i="2" s="1"/>
  <c r="N14" i="2" s="1"/>
  <c r="O14" i="2" s="1"/>
  <c r="P14" i="2" s="1"/>
  <c r="Q14" i="2" s="1"/>
  <c r="R14" i="2" s="1"/>
  <c r="S14" i="2" s="1"/>
  <c r="T14" i="2" s="1"/>
  <c r="U14" i="2" s="1"/>
  <c r="V14" i="2" s="1"/>
  <c r="W14" i="2" s="1"/>
  <c r="X14" i="2" s="1"/>
  <c r="Y14" i="2" s="1"/>
  <c r="Z14" i="2" s="1"/>
  <c r="AA14" i="2" s="1"/>
  <c r="AB14" i="2" s="1"/>
  <c r="AC14" i="2" s="1"/>
  <c r="I15" i="2"/>
  <c r="J15" i="2" s="1"/>
  <c r="K15" i="2" s="1"/>
  <c r="L15" i="2" s="1"/>
  <c r="M15" i="2" s="1"/>
  <c r="N15" i="2" s="1"/>
  <c r="O15" i="2" s="1"/>
  <c r="P15" i="2" s="1"/>
  <c r="Q15" i="2" s="1"/>
  <c r="R15" i="2" s="1"/>
  <c r="S15" i="2" s="1"/>
  <c r="T15" i="2" s="1"/>
  <c r="U15" i="2" s="1"/>
  <c r="V15" i="2" s="1"/>
  <c r="W15" i="2" s="1"/>
  <c r="X15" i="2" s="1"/>
  <c r="Y15" i="2" s="1"/>
  <c r="Z15" i="2" s="1"/>
  <c r="AA15" i="2" s="1"/>
  <c r="AB15" i="2" s="1"/>
  <c r="AC15" i="2" s="1"/>
  <c r="I19" i="2"/>
  <c r="J19" i="2" s="1"/>
  <c r="K19" i="2" s="1"/>
  <c r="L19" i="2" s="1"/>
  <c r="M19" i="2" s="1"/>
  <c r="N19" i="2" s="1"/>
  <c r="O19" i="2" s="1"/>
  <c r="P19" i="2" s="1"/>
  <c r="Q19" i="2" s="1"/>
  <c r="R19" i="2" s="1"/>
  <c r="S19" i="2" s="1"/>
  <c r="T19" i="2" s="1"/>
  <c r="U19" i="2" s="1"/>
  <c r="V19" i="2" s="1"/>
  <c r="W19" i="2" s="1"/>
  <c r="X19" i="2" s="1"/>
  <c r="Y19" i="2" s="1"/>
  <c r="Z19" i="2" s="1"/>
  <c r="AA19" i="2" s="1"/>
  <c r="AB19" i="2" s="1"/>
  <c r="AC19" i="2" s="1"/>
  <c r="I3" i="2"/>
  <c r="I2" i="2"/>
  <c r="H23" i="2"/>
  <c r="H24" i="2" s="1"/>
  <c r="H6" i="2"/>
  <c r="I6" i="2" s="1"/>
  <c r="J6" i="2" s="1"/>
  <c r="K6" i="2" s="1"/>
  <c r="L6" i="2" s="1"/>
  <c r="M6" i="2" s="1"/>
  <c r="N6" i="2" s="1"/>
  <c r="O6" i="2" s="1"/>
  <c r="P6" i="2" s="1"/>
  <c r="Q6" i="2" s="1"/>
  <c r="R6" i="2" s="1"/>
  <c r="S6" i="2" s="1"/>
  <c r="T6" i="2" s="1"/>
  <c r="U6" i="2" s="1"/>
  <c r="V6" i="2" s="1"/>
  <c r="W6" i="2" s="1"/>
  <c r="X6" i="2" s="1"/>
  <c r="Y6" i="2" s="1"/>
  <c r="Z6" i="2" s="1"/>
  <c r="AA6" i="2" s="1"/>
  <c r="AB6" i="2" s="1"/>
  <c r="AC6" i="2" s="1"/>
  <c r="H33" i="2"/>
  <c r="F19" i="10" l="1"/>
  <c r="F18" i="10"/>
  <c r="O4" i="10"/>
  <c r="O6" i="10" s="1"/>
  <c r="N5" i="10"/>
  <c r="N14" i="10" s="1"/>
  <c r="H37" i="2"/>
  <c r="H39" i="2"/>
  <c r="H41" i="2"/>
  <c r="H42" i="2"/>
  <c r="H38" i="2"/>
  <c r="H40" i="2"/>
  <c r="H26" i="2"/>
  <c r="H36" i="2"/>
  <c r="H25" i="2"/>
  <c r="H27" i="2"/>
  <c r="G30" i="10"/>
  <c r="G11" i="10"/>
  <c r="AC20" i="2"/>
  <c r="Y20" i="2"/>
  <c r="I20" i="2"/>
  <c r="AB20" i="2"/>
  <c r="X20" i="2"/>
  <c r="T20" i="2"/>
  <c r="P20" i="2"/>
  <c r="L20" i="2"/>
  <c r="U20" i="2"/>
  <c r="Q20" i="2"/>
  <c r="M20" i="2"/>
  <c r="Z20" i="2"/>
  <c r="V20" i="2"/>
  <c r="R20" i="2"/>
  <c r="N20" i="2"/>
  <c r="J20" i="2"/>
  <c r="AA20" i="2"/>
  <c r="W20" i="2"/>
  <c r="S20" i="2"/>
  <c r="O20" i="2"/>
  <c r="K20" i="2"/>
  <c r="H7" i="2"/>
  <c r="I7" i="2" s="1"/>
  <c r="J7" i="2" s="1"/>
  <c r="K7" i="2" s="1"/>
  <c r="L7" i="2" s="1"/>
  <c r="M7" i="2" s="1"/>
  <c r="N7" i="2" s="1"/>
  <c r="O7" i="2" s="1"/>
  <c r="P7" i="2" s="1"/>
  <c r="Q7" i="2" s="1"/>
  <c r="R7" i="2" s="1"/>
  <c r="S7" i="2" s="1"/>
  <c r="T7" i="2" s="1"/>
  <c r="U7" i="2" s="1"/>
  <c r="V7" i="2" s="1"/>
  <c r="W7" i="2" s="1"/>
  <c r="X7" i="2" s="1"/>
  <c r="Y7" i="2" s="1"/>
  <c r="Z7" i="2" s="1"/>
  <c r="AA7" i="2" s="1"/>
  <c r="AB7" i="2" s="1"/>
  <c r="AC7" i="2" s="1"/>
  <c r="I23" i="2"/>
  <c r="C21" i="1"/>
  <c r="B35" i="1"/>
  <c r="B33" i="1"/>
  <c r="G18" i="10" l="1"/>
  <c r="G19" i="10"/>
  <c r="P4" i="10"/>
  <c r="P6" i="10" s="1"/>
  <c r="O5" i="10"/>
  <c r="O14" i="10" s="1"/>
  <c r="H43" i="2"/>
  <c r="I25" i="2"/>
  <c r="I27" i="2"/>
  <c r="I24" i="2"/>
  <c r="H30" i="10"/>
  <c r="H11" i="10"/>
  <c r="H28" i="2"/>
  <c r="H30" i="2" s="1"/>
  <c r="C23" i="10" s="1"/>
  <c r="J23" i="2"/>
  <c r="H18" i="10" l="1"/>
  <c r="H19" i="10"/>
  <c r="Q4" i="10"/>
  <c r="Q6" i="10" s="1"/>
  <c r="P5" i="10"/>
  <c r="P14" i="10" s="1"/>
  <c r="J25" i="2"/>
  <c r="J27" i="2"/>
  <c r="J24" i="2"/>
  <c r="I11" i="10"/>
  <c r="I30" i="10"/>
  <c r="K23" i="2"/>
  <c r="I18" i="10" l="1"/>
  <c r="I19" i="10"/>
  <c r="R4" i="10"/>
  <c r="R6" i="10" s="1"/>
  <c r="Q5" i="10"/>
  <c r="Q14" i="10" s="1"/>
  <c r="K24" i="2"/>
  <c r="K27" i="2"/>
  <c r="K25" i="2"/>
  <c r="J11" i="10"/>
  <c r="J30" i="10"/>
  <c r="L23" i="2"/>
  <c r="J19" i="10" l="1"/>
  <c r="J18" i="10"/>
  <c r="S4" i="10"/>
  <c r="S6" i="10" s="1"/>
  <c r="R5" i="10"/>
  <c r="R14" i="10" s="1"/>
  <c r="L25" i="2"/>
  <c r="L27" i="2"/>
  <c r="L24" i="2"/>
  <c r="K30" i="10"/>
  <c r="K11" i="10"/>
  <c r="M23" i="2"/>
  <c r="K19" i="10" l="1"/>
  <c r="K18" i="10"/>
  <c r="T4" i="10"/>
  <c r="T6" i="10" s="1"/>
  <c r="S5" i="10"/>
  <c r="S14" i="10" s="1"/>
  <c r="M25" i="2"/>
  <c r="M27" i="2"/>
  <c r="M24" i="2"/>
  <c r="L30" i="10"/>
  <c r="L11" i="10"/>
  <c r="N23" i="2"/>
  <c r="L18" i="10" l="1"/>
  <c r="L19" i="10"/>
  <c r="U4" i="10"/>
  <c r="U6" i="10" s="1"/>
  <c r="T5" i="10"/>
  <c r="T14" i="10" s="1"/>
  <c r="N25" i="2"/>
  <c r="N27" i="2"/>
  <c r="N24" i="2"/>
  <c r="M11" i="10"/>
  <c r="M30" i="10"/>
  <c r="O23" i="2"/>
  <c r="M18" i="10" l="1"/>
  <c r="M19" i="10"/>
  <c r="V4" i="10"/>
  <c r="V6" i="10" s="1"/>
  <c r="U5" i="10"/>
  <c r="U14" i="10" s="1"/>
  <c r="O24" i="2"/>
  <c r="O27" i="2"/>
  <c r="O25" i="2"/>
  <c r="N11" i="10"/>
  <c r="N30" i="10"/>
  <c r="P23" i="2"/>
  <c r="C24" i="10"/>
  <c r="C17" i="10" s="1"/>
  <c r="I33" i="2"/>
  <c r="N18" i="10" l="1"/>
  <c r="N19" i="10"/>
  <c r="W4" i="10"/>
  <c r="W6" i="10" s="1"/>
  <c r="V5" i="10"/>
  <c r="V14" i="10" s="1"/>
  <c r="P25" i="2"/>
  <c r="P27" i="2"/>
  <c r="P24" i="2"/>
  <c r="I37" i="2"/>
  <c r="I39" i="2"/>
  <c r="I41" i="2"/>
  <c r="I42" i="2"/>
  <c r="I40" i="2"/>
  <c r="I36" i="2"/>
  <c r="I38" i="2"/>
  <c r="I26" i="2"/>
  <c r="I28" i="2" s="1"/>
  <c r="I30" i="2" s="1"/>
  <c r="D23" i="10" s="1"/>
  <c r="C25" i="10"/>
  <c r="O30" i="10"/>
  <c r="O11" i="10"/>
  <c r="Q23" i="2"/>
  <c r="J33" i="2"/>
  <c r="O19" i="10" l="1"/>
  <c r="O18" i="10"/>
  <c r="X4" i="10"/>
  <c r="W5" i="10"/>
  <c r="W14" i="10" s="1"/>
  <c r="I43" i="2"/>
  <c r="D24" i="10" s="1"/>
  <c r="D17" i="10" s="1"/>
  <c r="Q25" i="2"/>
  <c r="Q27" i="2"/>
  <c r="Q24" i="2"/>
  <c r="J38" i="2"/>
  <c r="J40" i="2"/>
  <c r="J26" i="2"/>
  <c r="J28" i="2" s="1"/>
  <c r="J30" i="2" s="1"/>
  <c r="E23" i="10" s="1"/>
  <c r="J37" i="2"/>
  <c r="J39" i="2"/>
  <c r="J41" i="2"/>
  <c r="J42" i="2"/>
  <c r="J36" i="2"/>
  <c r="P30" i="10"/>
  <c r="P11" i="10"/>
  <c r="R23" i="2"/>
  <c r="K33" i="2"/>
  <c r="P18" i="10" l="1"/>
  <c r="P19" i="10"/>
  <c r="X5" i="10"/>
  <c r="X14" i="10" s="1"/>
  <c r="X6" i="10"/>
  <c r="J43" i="2"/>
  <c r="E24" i="10" s="1"/>
  <c r="E17" i="10" s="1"/>
  <c r="K36" i="2"/>
  <c r="K38" i="2"/>
  <c r="K40" i="2"/>
  <c r="K26" i="2"/>
  <c r="K28" i="2" s="1"/>
  <c r="K30" i="2" s="1"/>
  <c r="F23" i="10" s="1"/>
  <c r="K41" i="2"/>
  <c r="K42" i="2"/>
  <c r="K37" i="2"/>
  <c r="K39" i="2"/>
  <c r="R25" i="2"/>
  <c r="R27" i="2"/>
  <c r="R24" i="2"/>
  <c r="Q11" i="10"/>
  <c r="Q30" i="10"/>
  <c r="S23" i="2"/>
  <c r="L33" i="2"/>
  <c r="Q18" i="10" l="1"/>
  <c r="Q19" i="10"/>
  <c r="K43" i="2"/>
  <c r="F24" i="10" s="1"/>
  <c r="F17" i="10" s="1"/>
  <c r="L37" i="2"/>
  <c r="L39" i="2"/>
  <c r="L41" i="2"/>
  <c r="L42" i="2"/>
  <c r="L36" i="2"/>
  <c r="L38" i="2"/>
  <c r="L40" i="2"/>
  <c r="L26" i="2"/>
  <c r="L28" i="2" s="1"/>
  <c r="L30" i="2" s="1"/>
  <c r="G23" i="10" s="1"/>
  <c r="S24" i="2"/>
  <c r="S25" i="2"/>
  <c r="S27" i="2"/>
  <c r="R11" i="10"/>
  <c r="R30" i="10"/>
  <c r="T23" i="2"/>
  <c r="M33" i="2"/>
  <c r="R19" i="10" l="1"/>
  <c r="R18" i="10"/>
  <c r="L43" i="2"/>
  <c r="G24" i="10" s="1"/>
  <c r="G17" i="10" s="1"/>
  <c r="T25" i="2"/>
  <c r="T27" i="2"/>
  <c r="T24" i="2"/>
  <c r="M37" i="2"/>
  <c r="M39" i="2"/>
  <c r="M41" i="2"/>
  <c r="M42" i="2"/>
  <c r="M38" i="2"/>
  <c r="M40" i="2"/>
  <c r="M26" i="2"/>
  <c r="M28" i="2" s="1"/>
  <c r="M30" i="2" s="1"/>
  <c r="H23" i="10" s="1"/>
  <c r="M36" i="2"/>
  <c r="S30" i="10"/>
  <c r="S11" i="10"/>
  <c r="U23" i="2"/>
  <c r="N33" i="2"/>
  <c r="S19" i="10" l="1"/>
  <c r="S18" i="10"/>
  <c r="M43" i="2"/>
  <c r="H24" i="10" s="1"/>
  <c r="H17" i="10" s="1"/>
  <c r="N38" i="2"/>
  <c r="N40" i="2"/>
  <c r="N26" i="2"/>
  <c r="N28" i="2" s="1"/>
  <c r="N30" i="2" s="1"/>
  <c r="I23" i="10" s="1"/>
  <c r="N37" i="2"/>
  <c r="N39" i="2"/>
  <c r="N41" i="2"/>
  <c r="N42" i="2"/>
  <c r="N36" i="2"/>
  <c r="U25" i="2"/>
  <c r="U27" i="2"/>
  <c r="U24" i="2"/>
  <c r="T30" i="10"/>
  <c r="T11" i="10"/>
  <c r="V23" i="2"/>
  <c r="O33" i="2"/>
  <c r="T19" i="10" l="1"/>
  <c r="T18" i="10"/>
  <c r="N43" i="2"/>
  <c r="I24" i="10" s="1"/>
  <c r="I17" i="10" s="1"/>
  <c r="V25" i="2"/>
  <c r="V27" i="2"/>
  <c r="V24" i="2"/>
  <c r="O36" i="2"/>
  <c r="O38" i="2"/>
  <c r="O40" i="2"/>
  <c r="O26" i="2"/>
  <c r="O28" i="2" s="1"/>
  <c r="O30" i="2" s="1"/>
  <c r="J23" i="10" s="1"/>
  <c r="O37" i="2"/>
  <c r="O39" i="2"/>
  <c r="O41" i="2"/>
  <c r="O42" i="2"/>
  <c r="U11" i="10"/>
  <c r="U30" i="10"/>
  <c r="W23" i="2"/>
  <c r="P33" i="2"/>
  <c r="U18" i="10" l="1"/>
  <c r="U19" i="10"/>
  <c r="O43" i="2"/>
  <c r="J24" i="10" s="1"/>
  <c r="J17" i="10" s="1"/>
  <c r="P37" i="2"/>
  <c r="P39" i="2"/>
  <c r="P41" i="2"/>
  <c r="P42" i="2"/>
  <c r="P36" i="2"/>
  <c r="P38" i="2"/>
  <c r="P40" i="2"/>
  <c r="P26" i="2"/>
  <c r="P28" i="2" s="1"/>
  <c r="P30" i="2" s="1"/>
  <c r="K23" i="10" s="1"/>
  <c r="W24" i="2"/>
  <c r="W27" i="2"/>
  <c r="W25" i="2"/>
  <c r="V11" i="10"/>
  <c r="V30" i="10"/>
  <c r="X23" i="2"/>
  <c r="Q33" i="2"/>
  <c r="V18" i="10" l="1"/>
  <c r="V19" i="10"/>
  <c r="P43" i="2"/>
  <c r="K24" i="10" s="1"/>
  <c r="K17" i="10" s="1"/>
  <c r="X25" i="2"/>
  <c r="X27" i="2"/>
  <c r="X24" i="2"/>
  <c r="Q37" i="2"/>
  <c r="Q39" i="2"/>
  <c r="Q41" i="2"/>
  <c r="Q42" i="2"/>
  <c r="Q36" i="2"/>
  <c r="Q38" i="2"/>
  <c r="Q40" i="2"/>
  <c r="Q26" i="2"/>
  <c r="Q28" i="2" s="1"/>
  <c r="Q30" i="2" s="1"/>
  <c r="L23" i="10" s="1"/>
  <c r="W30" i="10"/>
  <c r="W11" i="10"/>
  <c r="Y23" i="2"/>
  <c r="R33" i="2"/>
  <c r="W19" i="10" l="1"/>
  <c r="W18" i="10"/>
  <c r="Q43" i="2"/>
  <c r="L24" i="10" s="1"/>
  <c r="L17" i="10" s="1"/>
  <c r="R38" i="2"/>
  <c r="R40" i="2"/>
  <c r="R26" i="2"/>
  <c r="R28" i="2" s="1"/>
  <c r="R30" i="2" s="1"/>
  <c r="M23" i="10" s="1"/>
  <c r="R37" i="2"/>
  <c r="R39" i="2"/>
  <c r="R41" i="2"/>
  <c r="R42" i="2"/>
  <c r="R36" i="2"/>
  <c r="Y25" i="2"/>
  <c r="Y27" i="2"/>
  <c r="Y24" i="2"/>
  <c r="X30" i="10"/>
  <c r="X11" i="10"/>
  <c r="Z23" i="2"/>
  <c r="S33" i="2"/>
  <c r="X18" i="10" l="1"/>
  <c r="X19" i="10"/>
  <c r="R43" i="2"/>
  <c r="M24" i="10" s="1"/>
  <c r="M17" i="10" s="1"/>
  <c r="Z25" i="2"/>
  <c r="Z27" i="2"/>
  <c r="Z24" i="2"/>
  <c r="S36" i="2"/>
  <c r="S38" i="2"/>
  <c r="S40" i="2"/>
  <c r="S26" i="2"/>
  <c r="S28" i="2" s="1"/>
  <c r="S30" i="2" s="1"/>
  <c r="N23" i="10" s="1"/>
  <c r="S41" i="2"/>
  <c r="S42" i="2"/>
  <c r="S37" i="2"/>
  <c r="S39" i="2"/>
  <c r="AA23" i="2"/>
  <c r="T33" i="2"/>
  <c r="S43" i="2" l="1"/>
  <c r="N24" i="10" s="1"/>
  <c r="N17" i="10" s="1"/>
  <c r="T37" i="2"/>
  <c r="T39" i="2"/>
  <c r="T41" i="2"/>
  <c r="T42" i="2"/>
  <c r="T36" i="2"/>
  <c r="T38" i="2"/>
  <c r="T40" i="2"/>
  <c r="T26" i="2"/>
  <c r="T28" i="2" s="1"/>
  <c r="T30" i="2" s="1"/>
  <c r="O23" i="10" s="1"/>
  <c r="AA24" i="2"/>
  <c r="AA27" i="2"/>
  <c r="AA25" i="2"/>
  <c r="AB23" i="2"/>
  <c r="U33" i="2"/>
  <c r="T43" i="2" l="1"/>
  <c r="O24" i="10" s="1"/>
  <c r="O17" i="10" s="1"/>
  <c r="U37" i="2"/>
  <c r="U39" i="2"/>
  <c r="U41" i="2"/>
  <c r="U42" i="2"/>
  <c r="U38" i="2"/>
  <c r="U26" i="2"/>
  <c r="U28" i="2" s="1"/>
  <c r="U30" i="2" s="1"/>
  <c r="P23" i="10" s="1"/>
  <c r="U36" i="2"/>
  <c r="U40" i="2"/>
  <c r="AB25" i="2"/>
  <c r="AB27" i="2"/>
  <c r="AB24" i="2"/>
  <c r="AC23" i="2"/>
  <c r="V33" i="2"/>
  <c r="U43" i="2" l="1"/>
  <c r="AC25" i="2"/>
  <c r="AC27" i="2"/>
  <c r="AC24" i="2"/>
  <c r="V38" i="2"/>
  <c r="V40" i="2"/>
  <c r="V26" i="2"/>
  <c r="V28" i="2" s="1"/>
  <c r="V30" i="2" s="1"/>
  <c r="Q23" i="10" s="1"/>
  <c r="V37" i="2"/>
  <c r="V39" i="2"/>
  <c r="V41" i="2"/>
  <c r="V42" i="2"/>
  <c r="V36" i="2"/>
  <c r="P24" i="10"/>
  <c r="P17" i="10" s="1"/>
  <c r="W33" i="2"/>
  <c r="V43" i="2" l="1"/>
  <c r="W36" i="2"/>
  <c r="W38" i="2"/>
  <c r="W40" i="2"/>
  <c r="W26" i="2"/>
  <c r="W28" i="2" s="1"/>
  <c r="W30" i="2" s="1"/>
  <c r="R23" i="10" s="1"/>
  <c r="W39" i="2"/>
  <c r="W37" i="2"/>
  <c r="W41" i="2"/>
  <c r="W42" i="2"/>
  <c r="X33" i="2"/>
  <c r="W43" i="2" l="1"/>
  <c r="R24" i="10" s="1"/>
  <c r="R17" i="10" s="1"/>
  <c r="X37" i="2"/>
  <c r="X39" i="2"/>
  <c r="X41" i="2"/>
  <c r="X42" i="2"/>
  <c r="X36" i="2"/>
  <c r="X38" i="2"/>
  <c r="X40" i="2"/>
  <c r="X26" i="2"/>
  <c r="X28" i="2" s="1"/>
  <c r="X30" i="2" s="1"/>
  <c r="S23" i="10" s="1"/>
  <c r="Y33" i="2"/>
  <c r="X43" i="2" l="1"/>
  <c r="S24" i="10" s="1"/>
  <c r="S17" i="10" s="1"/>
  <c r="Y37" i="2"/>
  <c r="Y39" i="2"/>
  <c r="Y41" i="2"/>
  <c r="Y42" i="2"/>
  <c r="Y40" i="2"/>
  <c r="Y26" i="2"/>
  <c r="Y28" i="2" s="1"/>
  <c r="Y30" i="2" s="1"/>
  <c r="T23" i="10" s="1"/>
  <c r="Y36" i="2"/>
  <c r="Y38" i="2"/>
  <c r="Z33" i="2"/>
  <c r="Y43" i="2" l="1"/>
  <c r="T24" i="10" s="1"/>
  <c r="T17" i="10" s="1"/>
  <c r="Z38" i="2"/>
  <c r="Z40" i="2"/>
  <c r="Z26" i="2"/>
  <c r="Z28" i="2" s="1"/>
  <c r="Z30" i="2" s="1"/>
  <c r="U23" i="10" s="1"/>
  <c r="Z37" i="2"/>
  <c r="Z39" i="2"/>
  <c r="Z41" i="2"/>
  <c r="Z42" i="2"/>
  <c r="Z36" i="2"/>
  <c r="AA33" i="2"/>
  <c r="Z43" i="2" l="1"/>
  <c r="U24" i="10" s="1"/>
  <c r="U17" i="10" s="1"/>
  <c r="AA36" i="2"/>
  <c r="AA38" i="2"/>
  <c r="AA40" i="2"/>
  <c r="AA26" i="2"/>
  <c r="AA28" i="2" s="1"/>
  <c r="AA30" i="2" s="1"/>
  <c r="V23" i="10" s="1"/>
  <c r="AA37" i="2"/>
  <c r="AA41" i="2"/>
  <c r="AA42" i="2"/>
  <c r="AA39" i="2"/>
  <c r="AB33" i="2"/>
  <c r="AA43" i="2" l="1"/>
  <c r="V24" i="10" s="1"/>
  <c r="V17" i="10" s="1"/>
  <c r="AB37" i="2"/>
  <c r="AB39" i="2"/>
  <c r="AB41" i="2"/>
  <c r="AB42" i="2"/>
  <c r="AB36" i="2"/>
  <c r="AB38" i="2"/>
  <c r="AB40" i="2"/>
  <c r="AB26" i="2"/>
  <c r="AB28" i="2" s="1"/>
  <c r="AB30" i="2" s="1"/>
  <c r="W23" i="10" s="1"/>
  <c r="AC33" i="2"/>
  <c r="AB43" i="2" l="1"/>
  <c r="W24" i="10" s="1"/>
  <c r="W17" i="10" s="1"/>
  <c r="AC37" i="2"/>
  <c r="AC39" i="2"/>
  <c r="AC41" i="2"/>
  <c r="AC42" i="2"/>
  <c r="AC38" i="2"/>
  <c r="AC36" i="2"/>
  <c r="AC40" i="2"/>
  <c r="AC26" i="2"/>
  <c r="AC28" i="2" s="1"/>
  <c r="AC30" i="2" s="1"/>
  <c r="X23" i="10" s="1"/>
  <c r="AC43" i="2" l="1"/>
  <c r="X24" i="10" s="1"/>
  <c r="X17" i="10" s="1"/>
  <c r="L25" i="10" l="1"/>
  <c r="I25" i="10" l="1"/>
  <c r="G25" i="10"/>
  <c r="O25" i="10"/>
  <c r="J25" i="10"/>
  <c r="H25" i="10"/>
  <c r="F25" i="10"/>
  <c r="D25" i="10"/>
  <c r="P25" i="10"/>
  <c r="N25" i="10"/>
  <c r="V25" i="10"/>
  <c r="T25" i="10"/>
  <c r="R25" i="10"/>
  <c r="W25" i="10"/>
  <c r="K25" i="10"/>
  <c r="E25" i="10"/>
  <c r="M25" i="10"/>
  <c r="U25" i="10"/>
  <c r="S25" i="10"/>
  <c r="X25" i="10"/>
  <c r="D18" i="4"/>
  <c r="D6" i="4"/>
  <c r="Q24" i="10" l="1"/>
  <c r="Q17" i="10" s="1"/>
  <c r="E6" i="4"/>
  <c r="E18" i="4"/>
  <c r="Q25" i="10" l="1"/>
  <c r="F18" i="4"/>
  <c r="F6" i="4"/>
  <c r="G6" i="4" l="1"/>
  <c r="G18" i="4"/>
  <c r="H6" i="4" l="1"/>
  <c r="H18" i="4"/>
  <c r="I6" i="4" l="1"/>
  <c r="I18" i="4"/>
  <c r="J6" i="4" l="1"/>
  <c r="J18" i="4"/>
  <c r="K18" i="4" l="1"/>
  <c r="K6" i="4"/>
  <c r="L18" i="4" l="1"/>
  <c r="L6" i="4"/>
  <c r="M6" i="4" l="1"/>
  <c r="M18" i="4"/>
  <c r="N18" i="4" l="1"/>
  <c r="N6" i="4"/>
  <c r="O18" i="4" l="1"/>
  <c r="O6" i="4"/>
  <c r="P18" i="4" l="1"/>
  <c r="P6" i="4"/>
  <c r="Q6" i="4" l="1"/>
  <c r="Q18" i="4"/>
  <c r="R6" i="4" l="1"/>
  <c r="R18" i="4"/>
  <c r="S18" i="4" l="1"/>
  <c r="S6" i="4"/>
  <c r="T6" i="4" l="1"/>
  <c r="T18" i="4"/>
  <c r="U6" i="4" l="1"/>
  <c r="U18" i="4"/>
  <c r="V18" i="4" l="1"/>
  <c r="V6" i="4"/>
  <c r="W18" i="4" l="1"/>
  <c r="W6" i="4"/>
  <c r="X18" i="4" l="1"/>
  <c r="X6" i="4"/>
  <c r="Y6" i="4" l="1"/>
  <c r="Y18" i="4"/>
  <c r="D13" i="10" l="1"/>
  <c r="C20" i="10"/>
  <c r="C27" i="10" s="1"/>
  <c r="C32" i="10" s="1"/>
  <c r="D7" i="10"/>
  <c r="D8" i="10" s="1"/>
  <c r="C31" i="10" l="1"/>
  <c r="D20" i="10"/>
  <c r="D27" i="10" s="1"/>
  <c r="D32" i="10" s="1"/>
  <c r="F13" i="10"/>
  <c r="E13" i="10"/>
  <c r="E7" i="10"/>
  <c r="E8" i="10" s="1"/>
  <c r="F7" i="10"/>
  <c r="F8" i="10" s="1"/>
  <c r="D31" i="10" l="1"/>
  <c r="G13" i="10"/>
  <c r="E20" i="10"/>
  <c r="E27" i="10" s="1"/>
  <c r="E32" i="10" s="1"/>
  <c r="F20" i="10"/>
  <c r="F27" i="10" s="1"/>
  <c r="F31" i="10" s="1"/>
  <c r="G7" i="10"/>
  <c r="G8" i="10" s="1"/>
  <c r="E31" i="10" l="1"/>
  <c r="H13" i="10"/>
  <c r="H7" i="10"/>
  <c r="H8" i="10" s="1"/>
  <c r="G20" i="10"/>
  <c r="G27" i="10" s="1"/>
  <c r="G31" i="10" s="1"/>
  <c r="F32" i="10" l="1"/>
  <c r="I13" i="10"/>
  <c r="I7" i="10"/>
  <c r="I8" i="10" s="1"/>
  <c r="H20" i="10"/>
  <c r="H27" i="10" s="1"/>
  <c r="H31" i="10" s="1"/>
  <c r="G32" i="10" l="1"/>
  <c r="J13" i="10"/>
  <c r="L97" i="1"/>
  <c r="J7" i="10"/>
  <c r="J8" i="10" s="1"/>
  <c r="I20" i="10"/>
  <c r="I27" i="10" s="1"/>
  <c r="I31" i="10" s="1"/>
  <c r="H32" i="10" l="1"/>
  <c r="K13" i="10"/>
  <c r="J20" i="10"/>
  <c r="J27" i="10" s="1"/>
  <c r="J31" i="10" s="1"/>
  <c r="K7" i="10"/>
  <c r="K8" i="10" s="1"/>
  <c r="I32" i="10" l="1"/>
  <c r="L13" i="10"/>
  <c r="L7" i="10"/>
  <c r="L8" i="10" s="1"/>
  <c r="K20" i="10"/>
  <c r="K27" i="10" s="1"/>
  <c r="K31" i="10" s="1"/>
  <c r="J32" i="10" l="1"/>
  <c r="M13" i="10"/>
  <c r="M7" i="10"/>
  <c r="M8" i="10" s="1"/>
  <c r="L20" i="10"/>
  <c r="L27" i="10" s="1"/>
  <c r="L31" i="10" s="1"/>
  <c r="K32" i="10" l="1"/>
  <c r="N13" i="10"/>
  <c r="N7" i="10"/>
  <c r="N8" i="10" s="1"/>
  <c r="M20" i="10"/>
  <c r="M27" i="10" s="1"/>
  <c r="M31" i="10" s="1"/>
  <c r="L32" i="10" l="1"/>
  <c r="N20" i="10"/>
  <c r="N27" i="10" s="1"/>
  <c r="N31" i="10" s="1"/>
  <c r="O13" i="10"/>
  <c r="O7" i="10"/>
  <c r="O8" i="10" s="1"/>
  <c r="M32" i="10" l="1"/>
  <c r="P13" i="10"/>
  <c r="O20" i="10"/>
  <c r="O27" i="10" s="1"/>
  <c r="O31" i="10" s="1"/>
  <c r="P7" i="10"/>
  <c r="P8" i="10" s="1"/>
  <c r="N32" i="10" l="1"/>
  <c r="Q13" i="10"/>
  <c r="P20" i="10"/>
  <c r="P27" i="10" s="1"/>
  <c r="P31" i="10" s="1"/>
  <c r="Q7" i="10"/>
  <c r="Q8" i="10" s="1"/>
  <c r="O32" i="10" l="1"/>
  <c r="R13" i="10"/>
  <c r="Q20" i="10"/>
  <c r="Q27" i="10" s="1"/>
  <c r="Q31" i="10" s="1"/>
  <c r="R7" i="10"/>
  <c r="R8" i="10" s="1"/>
  <c r="P32" i="10" l="1"/>
  <c r="S13" i="10"/>
  <c r="R20" i="10"/>
  <c r="R27" i="10" s="1"/>
  <c r="R31" i="10" s="1"/>
  <c r="S7" i="10"/>
  <c r="S8" i="10" s="1"/>
  <c r="Q32" i="10" l="1"/>
  <c r="T13" i="10"/>
  <c r="S20" i="10"/>
  <c r="S27" i="10" s="1"/>
  <c r="S31" i="10" s="1"/>
  <c r="T7" i="10"/>
  <c r="T8" i="10" s="1"/>
  <c r="R32" i="10" l="1"/>
  <c r="U13" i="10"/>
  <c r="U7" i="10"/>
  <c r="U8" i="10" s="1"/>
  <c r="T20" i="10"/>
  <c r="T27" i="10" s="1"/>
  <c r="T31" i="10" s="1"/>
  <c r="S32" i="10" l="1"/>
  <c r="V13" i="10"/>
  <c r="V7" i="10"/>
  <c r="V8" i="10" s="1"/>
  <c r="U20" i="10"/>
  <c r="U27" i="10" s="1"/>
  <c r="U31" i="10" s="1"/>
  <c r="T32" i="10" l="1"/>
  <c r="W13" i="10"/>
  <c r="V20" i="10"/>
  <c r="V27" i="10" s="1"/>
  <c r="V31" i="10" s="1"/>
  <c r="W7" i="10"/>
  <c r="W8" i="10" s="1"/>
  <c r="U32" i="10" l="1"/>
  <c r="X13" i="10"/>
  <c r="X7" i="10"/>
  <c r="X8" i="10" s="1"/>
  <c r="W20" i="10"/>
  <c r="W27" i="10" s="1"/>
  <c r="W31" i="10" s="1"/>
  <c r="V32" i="10" l="1"/>
  <c r="X20" i="10"/>
  <c r="X27" i="10" s="1"/>
  <c r="X31" i="10" s="1"/>
  <c r="W32" i="10" l="1"/>
  <c r="F33" i="1" l="1"/>
  <c r="X32" i="10"/>
</calcChain>
</file>

<file path=xl/sharedStrings.xml><?xml version="1.0" encoding="utf-8"?>
<sst xmlns="http://schemas.openxmlformats.org/spreadsheetml/2006/main" count="196" uniqueCount="163">
  <si>
    <t>Year</t>
  </si>
  <si>
    <t>Rate Increases</t>
  </si>
  <si>
    <t>1.  Annual Increases</t>
  </si>
  <si>
    <t>2.  Biannual Increases</t>
  </si>
  <si>
    <t>2.  Three Year Increases</t>
  </si>
  <si>
    <t>2.  Five Year Increases</t>
  </si>
  <si>
    <t>HH Income</t>
  </si>
  <si>
    <t>Rate Requirement - % of HH Income</t>
  </si>
  <si>
    <t>Rate Requirement per HH - Annual</t>
  </si>
  <si>
    <t>Rate Requirement per HH - Monthly</t>
  </si>
  <si>
    <t>Base Fee</t>
  </si>
  <si>
    <t>Tier 1</t>
  </si>
  <si>
    <t>Tier 2</t>
  </si>
  <si>
    <t>Tier 3</t>
  </si>
  <si>
    <t>Table 3.1: Proposed Metered Rate Structure</t>
  </si>
  <si>
    <r>
      <t>WATER FOR PEOPLE - WORLD WATER CORPS</t>
    </r>
    <r>
      <rPr>
        <vertAlign val="superscript"/>
        <sz val="14"/>
        <color rgb="FF4A3C31"/>
        <rFont val="Arial"/>
        <family val="2"/>
      </rPr>
      <t>TM</t>
    </r>
  </si>
  <si>
    <t>Responsable de AO&amp;M:</t>
  </si>
  <si>
    <t>Año actual:</t>
  </si>
  <si>
    <t>Tasa de inflación:</t>
  </si>
  <si>
    <t>Comunidad:</t>
  </si>
  <si>
    <t>Población abastecida</t>
  </si>
  <si>
    <t xml:space="preserve">Litros diarios requeridos per cápita </t>
  </si>
  <si>
    <t>Litros diarios requeridos para todo el sistema</t>
  </si>
  <si>
    <t>AtWhatCost - Detalles de Gastos</t>
  </si>
  <si>
    <t>Vida Util</t>
  </si>
  <si>
    <t>Año</t>
  </si>
  <si>
    <t>AtWhatCost - Gráficos</t>
  </si>
  <si>
    <t>País:</t>
  </si>
  <si>
    <t>Municipio</t>
  </si>
  <si>
    <t>Departamento:</t>
  </si>
  <si>
    <t>Gasto de Capital de Mantenimiento (CapManEx)</t>
  </si>
  <si>
    <t>Obra de Toma</t>
  </si>
  <si>
    <t>Gasto Total - Capital Inicial:</t>
  </si>
  <si>
    <t>Bolivia</t>
  </si>
  <si>
    <t>Cochabamba</t>
  </si>
  <si>
    <t>Taza de cambio del mercado</t>
  </si>
  <si>
    <t>Año de la inversion</t>
  </si>
  <si>
    <t>Multiplicador*</t>
  </si>
  <si>
    <t>*Esto es calculado por el  índice de deflación del PIB (% anual)</t>
  </si>
  <si>
    <t xml:space="preserve">Fuente: http://databank.worldbank.org/data/home.aspx </t>
  </si>
  <si>
    <t xml:space="preserve">Tipo de Sistema:  </t>
  </si>
  <si>
    <t>Caudal (litros por segundo)</t>
  </si>
  <si>
    <t>Leyenda</t>
  </si>
  <si>
    <t>No Llenar</t>
  </si>
  <si>
    <t>Llenar</t>
  </si>
  <si>
    <t>Tabla 3.3: Pronóstico de flujo de efectivo</t>
  </si>
  <si>
    <t>Micromedidores</t>
  </si>
  <si>
    <t>Saldo del banco</t>
  </si>
  <si>
    <t>Tiempo de Reposicion</t>
  </si>
  <si>
    <t>Porcentaje de los socios que cumplen con el pago de la tarifa:</t>
  </si>
  <si>
    <t>Ingresos mensual familiar promedio</t>
  </si>
  <si>
    <t>Clorador</t>
  </si>
  <si>
    <t>Activos Principales</t>
  </si>
  <si>
    <t>Año de Construcción Incial del Sistema:</t>
  </si>
  <si>
    <t>Total Gastos de Operacion y Mantenimiento Menor</t>
  </si>
  <si>
    <t>Tabla 2.1: Gastos de Operación y Mantenimiento Menor</t>
  </si>
  <si>
    <t>Otro</t>
  </si>
  <si>
    <t>Monto de los prestamos actuales</t>
  </si>
  <si>
    <t>Tasa de interés del la cuenta de ahorra del banco</t>
  </si>
  <si>
    <t>Otro ahorro (caja chica o efectivo)</t>
  </si>
  <si>
    <t>La vida útil del diseño del sistema</t>
  </si>
  <si>
    <t>`</t>
  </si>
  <si>
    <t>Producción del fuente</t>
  </si>
  <si>
    <t>Interés del saldo bancario</t>
  </si>
  <si>
    <t>Balance anual</t>
  </si>
  <si>
    <t>Tabla 3.1: Proposed Flat Fee/Base Fee Rate Structure</t>
  </si>
  <si>
    <t>Viviendas conectadas al sistema</t>
  </si>
  <si>
    <t>Personas por vivienda (promedio de municipio según INE)</t>
  </si>
  <si>
    <t>Tasa de Crecimiento Poblacional (INE)</t>
  </si>
  <si>
    <t>Población total en la comunidad</t>
  </si>
  <si>
    <t>Viviendas en la comunidad</t>
  </si>
  <si>
    <t>Viviendas conectadas</t>
  </si>
  <si>
    <t>Se permiten socios nuevos</t>
  </si>
  <si>
    <t>Se hacen ajustes por inflación</t>
  </si>
  <si>
    <t>Tasa de interés cobrado por el CAPyS (annual)</t>
  </si>
  <si>
    <t>Sub-Total gastos de operación</t>
  </si>
  <si>
    <t>En caso de no contar con información dejar la celda en blanco</t>
  </si>
  <si>
    <t>Qué tipo de sistema tarifaria tiene</t>
  </si>
  <si>
    <t>Tarifa fija</t>
  </si>
  <si>
    <t>Precio por m3</t>
  </si>
  <si>
    <t>En caso que es tarifa fija, cuánto es la tarifa mensual</t>
  </si>
  <si>
    <t>En caso que es un precio por m3, cuánto es el precio por m3</t>
  </si>
  <si>
    <t>En caso que es un precio por m3, cuánto es el consumo promedio mensual</t>
  </si>
  <si>
    <t>En caso que es otro, cuánto es el promedio de tarifa mensual que se paga</t>
  </si>
  <si>
    <t>Ingresos por multas del último año</t>
  </si>
  <si>
    <t>Ingresos por cuotas de emergencia del último año</t>
  </si>
  <si>
    <t>Gravedad</t>
  </si>
  <si>
    <t>CAPyS</t>
  </si>
  <si>
    <t>Año de Construcción Inicial:</t>
  </si>
  <si>
    <t>Costo</t>
  </si>
  <si>
    <t>Línea de Conducción:</t>
  </si>
  <si>
    <t>Tanque de Almacenamiento:</t>
  </si>
  <si>
    <t>Red de Distribución y Conexiones</t>
  </si>
  <si>
    <t>Micro-medidores</t>
  </si>
  <si>
    <t>Componentes mayores</t>
  </si>
  <si>
    <t>Componentes menores</t>
  </si>
  <si>
    <t>Estación de bombeo (caseta y cárcamo)</t>
  </si>
  <si>
    <t>Bomba y equipo electrico</t>
  </si>
  <si>
    <t>Planta de tratamiento</t>
  </si>
  <si>
    <t>Obra de toma</t>
  </si>
  <si>
    <t>Fuente: reglamento técnico parametros diseno sistemas de agua</t>
  </si>
  <si>
    <t>Línea de aducción</t>
  </si>
  <si>
    <t>Tanque de almacenamiento</t>
  </si>
  <si>
    <t>Red de distribución</t>
  </si>
  <si>
    <t>Pozos</t>
  </si>
  <si>
    <t>Estación de bombeo (cárcamo o caseta)</t>
  </si>
  <si>
    <t>Bomba y equipo electromecánico</t>
  </si>
  <si>
    <t>Sistema cloración</t>
  </si>
  <si>
    <t>Sistema de clorador</t>
  </si>
  <si>
    <t>Pozo</t>
  </si>
  <si>
    <t>Gasto por la CAPYS</t>
  </si>
  <si>
    <t>Sueldos, pagos mensuales y pagos occasionales para personal (plomero, tesorero, operador, cobrador, etc)</t>
  </si>
  <si>
    <t>Material de Oficina</t>
  </si>
  <si>
    <t xml:space="preserve">Transporte </t>
  </si>
  <si>
    <t>Viaticos para Miembros del  CAPyS</t>
  </si>
  <si>
    <t>Sede: alquilar, paga de luz, mantenimiento</t>
  </si>
  <si>
    <t>Energía eléctrica o gasolina de la bomba</t>
  </si>
  <si>
    <t xml:space="preserve">Lubricantes, cloro, otros químicos u otros insumos </t>
  </si>
  <si>
    <t>Tubería, accesorios y otros materiales</t>
  </si>
  <si>
    <t>Otros: especifique</t>
  </si>
  <si>
    <t>Otros (especifique):</t>
  </si>
  <si>
    <t>Tabla 3.1: Aumento de cobertura</t>
  </si>
  <si>
    <t>Tabla 3.2: Ingresos y gastos</t>
  </si>
  <si>
    <t>Monto en caja</t>
  </si>
  <si>
    <r>
      <t>WATER FOR PEOPLE - WORLD WATER CORPS</t>
    </r>
    <r>
      <rPr>
        <vertAlign val="superscript"/>
        <sz val="12"/>
        <color rgb="FF4A3C31"/>
        <rFont val="Arial"/>
        <family val="2"/>
      </rPr>
      <t>TM</t>
    </r>
  </si>
  <si>
    <t>Contraparte por familia para remplazos futuros (Valor en Bs actuales)</t>
  </si>
  <si>
    <t>Contraparte esperada para remplazos mayores</t>
  </si>
  <si>
    <t>Contraparte esperada para remplazos menores</t>
  </si>
  <si>
    <t>Gastos de operación</t>
  </si>
  <si>
    <t>Fuentes de ingresos</t>
  </si>
  <si>
    <t>Tarifas</t>
  </si>
  <si>
    <t>Conexiones nuevas</t>
  </si>
  <si>
    <t>Multas</t>
  </si>
  <si>
    <t>Cuotas de emergencia</t>
  </si>
  <si>
    <t>Contraparte de usuarios hacia el remplazo</t>
  </si>
  <si>
    <t>Interés de los prestamos a los socios del EPSA</t>
  </si>
  <si>
    <t>Gastos de operación y mantenimiento menor</t>
  </si>
  <si>
    <t>Total de gastos anuales</t>
  </si>
  <si>
    <t>Total de ingresos anuales</t>
  </si>
  <si>
    <t>Gasto</t>
  </si>
  <si>
    <t>Balance</t>
  </si>
  <si>
    <t>Año en el cual balance debe estas alcanzado</t>
  </si>
  <si>
    <t>Gastos de reemplazo</t>
  </si>
  <si>
    <t>Gastos mantenimientos y reemplazos menores</t>
  </si>
  <si>
    <t>Sub-Total gastos en mantenimientos y reemplazos menores</t>
  </si>
  <si>
    <t>Tabla 2.2: Gastos de reemplazo mayor</t>
  </si>
  <si>
    <t>Total gastos de reemplazo mayor</t>
  </si>
  <si>
    <t>Cuadro 5: Informacion de los costos de inversión en el sistema</t>
  </si>
  <si>
    <t>Cuadro 7: Análisis de punto de equilibrio</t>
  </si>
  <si>
    <t>Cuadro 6: Información de contrapartida de la comunidad</t>
  </si>
  <si>
    <t>Sueldos, pagos mensuales y occasionales para personal (plomero, administrador, etc)</t>
  </si>
  <si>
    <t>Año de construcción inicial o última rehabilitación</t>
  </si>
  <si>
    <t>Población total</t>
  </si>
  <si>
    <t>Cobertura</t>
  </si>
  <si>
    <t>Datos de referencia: vida útil</t>
  </si>
  <si>
    <t>años</t>
  </si>
  <si>
    <r>
      <t>A</t>
    </r>
    <r>
      <rPr>
        <sz val="11"/>
        <color theme="1"/>
        <rFont val="Calibri"/>
        <family val="2"/>
      </rPr>
      <t>ño</t>
    </r>
  </si>
  <si>
    <t>Datos de referencia: deflactor de PIB y taza de cambio del mercado</t>
  </si>
  <si>
    <t xml:space="preserve">Cuadro 1: Información general </t>
  </si>
  <si>
    <t>Cuadro 2: Información general de la comunidad y sistema</t>
  </si>
  <si>
    <t xml:space="preserve"> Datos de entrada</t>
  </si>
  <si>
    <t>Valores de referencia de doducmentos técnicos</t>
  </si>
  <si>
    <t>Esta célda es una formula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</si>
</sst>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quot;$b&quot;\ #,##0_);\(&quot;$b&quot;\ #,##0\)"/>
    <numFmt numFmtId="165" formatCode="_(&quot;$b&quot;\ * #,##0_);_(&quot;$b&quot;\ * \(#,##0\);_(&quot;$b&quot;\ * &quot;-&quot;_);_(@_)"/>
    <numFmt numFmtId="166" formatCode="_(* #,##0_);_(* \(#,##0\);_(* &quot;-&quot;_);_(@_)"/>
    <numFmt numFmtId="167" formatCode="_(* #,##0.00_);_(* \(#,##0.00\);_(* &quot;-&quot;??_);_(@_)"/>
    <numFmt numFmtId="168" formatCode="_(&quot;$&quot;* #,##0.00_);_(&quot;$&quot;* \(#,##0.00\);_(&quot;$&quot;* &quot;-&quot;??_);_(@_)"/>
    <numFmt numFmtId="169" formatCode="_(* #,##0_);_(* \(#,##0\);_(* &quot;-&quot;??_);_(@_)"/>
    <numFmt numFmtId="170" formatCode="_(&quot;$&quot;* #,##0_);_(&quot;$&quot;* \(#,##0\);_(&quot;$&quot;* &quot;-&quot;??_);_(@_)"/>
    <numFmt numFmtId="171" formatCode="0.0%"/>
    <numFmt numFmtId="172" formatCode="&quot;$b&quot;\ #,##0.00"/>
    <numFmt numFmtId="173" formatCode="0_);\(0\)"/>
    <numFmt numFmtId="174" formatCode="_(* #,##0.0_);_(* \(#,##0.0\);_(* &quot;-&quot;_);_(@_)"/>
    <numFmt numFmtId="175" formatCode="&quot;$b&quot;\ #,##0"/>
  </numFmts>
  <fonts count="29"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rgb="FF4A3C31"/>
      <name val="Arial"/>
      <family val="2"/>
    </font>
    <font>
      <b/>
      <sz val="11"/>
      <color rgb="FF4A3C31"/>
      <name val="Arial"/>
      <family val="2"/>
    </font>
    <font>
      <sz val="14"/>
      <color rgb="FF4A3C31"/>
      <name val="Arial"/>
      <family val="2"/>
    </font>
    <font>
      <sz val="10"/>
      <color rgb="FF4A3C31"/>
      <name val="Arial"/>
      <family val="2"/>
    </font>
    <font>
      <b/>
      <sz val="12"/>
      <color theme="0"/>
      <name val="Arial"/>
      <family val="2"/>
    </font>
    <font>
      <b/>
      <sz val="11"/>
      <color theme="0"/>
      <name val="Arial"/>
      <family val="2"/>
    </font>
    <font>
      <vertAlign val="superscript"/>
      <sz val="14"/>
      <color rgb="FF4A3C31"/>
      <name val="Arial"/>
      <family val="2"/>
    </font>
    <font>
      <sz val="11"/>
      <name val="Arial"/>
      <family val="2"/>
    </font>
    <font>
      <sz val="11"/>
      <color theme="1"/>
      <name val="Arial"/>
      <family val="2"/>
    </font>
    <font>
      <b/>
      <sz val="11"/>
      <name val="Arial"/>
      <family val="2"/>
    </font>
    <font>
      <sz val="11"/>
      <color theme="0"/>
      <name val="Arial"/>
      <family val="2"/>
    </font>
    <font>
      <b/>
      <sz val="16"/>
      <color rgb="FF4A3C31"/>
      <name val="Arial"/>
      <family val="2"/>
    </font>
    <font>
      <b/>
      <sz val="16"/>
      <color theme="1"/>
      <name val="Calibri"/>
      <family val="2"/>
      <scheme val="minor"/>
    </font>
    <font>
      <b/>
      <sz val="11"/>
      <color theme="1"/>
      <name val="Calibri"/>
      <family val="2"/>
      <scheme val="minor"/>
    </font>
    <font>
      <sz val="11"/>
      <color indexed="8"/>
      <name val="Calibri"/>
      <family val="2"/>
      <scheme val="minor"/>
    </font>
    <font>
      <b/>
      <sz val="14"/>
      <color rgb="FF4A3C31"/>
      <name val="Arial"/>
      <family val="2"/>
    </font>
    <font>
      <sz val="12"/>
      <color rgb="FF4A3C31"/>
      <name val="Arial"/>
      <family val="2"/>
    </font>
    <font>
      <vertAlign val="superscript"/>
      <sz val="12"/>
      <color rgb="FF4A3C31"/>
      <name val="Arial"/>
      <family val="2"/>
    </font>
    <font>
      <sz val="12"/>
      <color theme="1"/>
      <name val="Calibri"/>
      <family val="2"/>
      <scheme val="minor"/>
    </font>
    <font>
      <b/>
      <sz val="12"/>
      <color rgb="FF4A3C31"/>
      <name val="Arial"/>
      <family val="2"/>
    </font>
    <font>
      <b/>
      <sz val="12"/>
      <color theme="1"/>
      <name val="Calibri"/>
      <family val="2"/>
      <scheme val="minor"/>
    </font>
    <font>
      <sz val="12"/>
      <name val="Arial"/>
      <family val="2"/>
    </font>
    <font>
      <b/>
      <sz val="12"/>
      <name val="Arial"/>
      <family val="2"/>
    </font>
    <font>
      <sz val="11"/>
      <color theme="1"/>
      <name val="Calibri"/>
      <family val="2"/>
    </font>
    <font>
      <sz val="11"/>
      <name val="Calibri"/>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2B5CC"/>
        <bgColor indexed="64"/>
      </patternFill>
    </fill>
    <fill>
      <patternFill patternType="solid">
        <fgColor rgb="FFE0DED8"/>
        <bgColor indexed="64"/>
      </patternFill>
    </fill>
    <fill>
      <patternFill patternType="solid">
        <fgColor rgb="FFFFC000"/>
        <bgColor indexed="64"/>
      </patternFill>
    </fill>
    <fill>
      <patternFill patternType="solid">
        <fgColor rgb="FF3095B4"/>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79998168889431442"/>
        <bgColor indexed="64"/>
      </patternFill>
    </fill>
  </fills>
  <borders count="3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right/>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167"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0" fontId="18" fillId="0" borderId="0"/>
  </cellStyleXfs>
  <cellXfs count="313">
    <xf numFmtId="0" fontId="0" fillId="0" borderId="0" xfId="0"/>
    <xf numFmtId="0" fontId="4" fillId="0" borderId="0" xfId="0" applyFont="1"/>
    <xf numFmtId="0" fontId="4" fillId="0" borderId="0" xfId="0" applyFont="1" applyAlignment="1">
      <alignment horizontal="center"/>
    </xf>
    <xf numFmtId="0" fontId="4" fillId="3" borderId="0" xfId="0" applyFont="1" applyFill="1"/>
    <xf numFmtId="0" fontId="5" fillId="0" borderId="12" xfId="0" applyFont="1" applyFill="1" applyBorder="1" applyAlignment="1">
      <alignment horizontal="left"/>
    </xf>
    <xf numFmtId="169" fontId="4" fillId="3" borderId="0" xfId="1" applyNumberFormat="1" applyFont="1" applyFill="1" applyBorder="1"/>
    <xf numFmtId="169" fontId="4" fillId="0" borderId="0" xfId="1" applyNumberFormat="1" applyFont="1" applyFill="1" applyBorder="1"/>
    <xf numFmtId="0" fontId="4" fillId="0" borderId="0" xfId="0" applyFont="1" applyFill="1" applyBorder="1"/>
    <xf numFmtId="0" fontId="5" fillId="0" borderId="4" xfId="0" applyFont="1" applyFill="1" applyBorder="1" applyAlignment="1">
      <alignment horizontal="left"/>
    </xf>
    <xf numFmtId="169" fontId="4" fillId="2" borderId="0" xfId="1" applyNumberFormat="1" applyFont="1" applyFill="1" applyBorder="1"/>
    <xf numFmtId="170" fontId="5" fillId="0" borderId="12" xfId="2" applyNumberFormat="1" applyFont="1" applyBorder="1" applyAlignment="1">
      <alignment horizontal="left"/>
    </xf>
    <xf numFmtId="0" fontId="4" fillId="0" borderId="0" xfId="0" applyFont="1" applyBorder="1"/>
    <xf numFmtId="0" fontId="7" fillId="0" borderId="0" xfId="4" applyFont="1"/>
    <xf numFmtId="0" fontId="9" fillId="4" borderId="10" xfId="0" applyFont="1" applyFill="1" applyBorder="1" applyAlignment="1">
      <alignment horizontal="center"/>
    </xf>
    <xf numFmtId="0" fontId="5" fillId="0" borderId="0" xfId="1" applyNumberFormat="1" applyFont="1" applyFill="1" applyBorder="1" applyAlignment="1">
      <alignment horizontal="left"/>
    </xf>
    <xf numFmtId="0" fontId="5" fillId="0" borderId="0" xfId="0" applyFont="1" applyBorder="1" applyAlignment="1">
      <alignment horizontal="left"/>
    </xf>
    <xf numFmtId="0" fontId="5" fillId="0" borderId="4" xfId="0" applyFont="1" applyBorder="1" applyAlignment="1">
      <alignment horizontal="left"/>
    </xf>
    <xf numFmtId="0" fontId="4" fillId="0" borderId="0" xfId="4" applyFont="1"/>
    <xf numFmtId="167" fontId="4" fillId="0" borderId="0" xfId="4" applyNumberFormat="1" applyFont="1"/>
    <xf numFmtId="0" fontId="0" fillId="0" borderId="0" xfId="0"/>
    <xf numFmtId="167" fontId="11" fillId="0" borderId="0" xfId="1" applyNumberFormat="1" applyFont="1" applyFill="1" applyBorder="1"/>
    <xf numFmtId="169" fontId="11" fillId="0" borderId="0" xfId="5" applyNumberFormat="1" applyFont="1" applyBorder="1"/>
    <xf numFmtId="0" fontId="11" fillId="0" borderId="0" xfId="4" applyFont="1" applyFill="1" applyBorder="1" applyAlignment="1">
      <alignment horizontal="center"/>
    </xf>
    <xf numFmtId="0" fontId="11" fillId="0" borderId="0" xfId="4" applyFont="1" applyBorder="1"/>
    <xf numFmtId="0" fontId="11" fillId="0" borderId="0" xfId="4" applyFont="1" applyFill="1" applyBorder="1"/>
    <xf numFmtId="167" fontId="11" fillId="3" borderId="0" xfId="5" applyNumberFormat="1" applyFont="1" applyFill="1" applyBorder="1"/>
    <xf numFmtId="0" fontId="9" fillId="7" borderId="0" xfId="4" applyFont="1" applyFill="1" applyBorder="1" applyAlignment="1">
      <alignment horizontal="center" wrapText="1" shrinkToFit="1"/>
    </xf>
    <xf numFmtId="0" fontId="0" fillId="0" borderId="0" xfId="0" applyFont="1"/>
    <xf numFmtId="166" fontId="4" fillId="0" borderId="0" xfId="4" applyNumberFormat="1" applyFont="1" applyFill="1" applyBorder="1"/>
    <xf numFmtId="0" fontId="4" fillId="0" borderId="0" xfId="0" applyFont="1" applyFill="1" applyAlignment="1"/>
    <xf numFmtId="164" fontId="5" fillId="0" borderId="0" xfId="2" applyNumberFormat="1" applyFont="1" applyBorder="1"/>
    <xf numFmtId="0" fontId="9" fillId="7" borderId="0" xfId="4" applyFont="1" applyFill="1" applyBorder="1" applyAlignment="1">
      <alignment horizontal="center"/>
    </xf>
    <xf numFmtId="170" fontId="5" fillId="0" borderId="0" xfId="2" applyNumberFormat="1" applyFont="1" applyBorder="1"/>
    <xf numFmtId="0" fontId="4" fillId="0" borderId="0" xfId="0" applyFont="1" applyFill="1" applyBorder="1" applyAlignment="1"/>
    <xf numFmtId="0" fontId="4" fillId="0" borderId="21" xfId="0" applyFont="1" applyBorder="1"/>
    <xf numFmtId="0" fontId="9" fillId="3" borderId="0" xfId="4" applyFont="1" applyFill="1" applyBorder="1" applyAlignment="1">
      <alignment horizontal="center" wrapText="1" shrinkToFit="1"/>
    </xf>
    <xf numFmtId="167" fontId="4" fillId="0" borderId="0" xfId="4" applyNumberFormat="1" applyFont="1" applyBorder="1"/>
    <xf numFmtId="167" fontId="4" fillId="0" borderId="21" xfId="4" applyNumberFormat="1" applyFont="1" applyBorder="1"/>
    <xf numFmtId="0" fontId="9" fillId="0" borderId="0" xfId="4" applyFont="1" applyFill="1" applyBorder="1" applyAlignment="1">
      <alignment horizontal="center" wrapText="1" shrinkToFit="1"/>
    </xf>
    <xf numFmtId="0" fontId="14" fillId="7" borderId="0" xfId="0" applyFont="1" applyFill="1" applyBorder="1"/>
    <xf numFmtId="10" fontId="13" fillId="3" borderId="0" xfId="3" applyNumberFormat="1" applyFont="1" applyFill="1" applyBorder="1"/>
    <xf numFmtId="0" fontId="5" fillId="0" borderId="0" xfId="0" applyFont="1" applyBorder="1"/>
    <xf numFmtId="166" fontId="5" fillId="0" borderId="0" xfId="4" applyNumberFormat="1" applyFont="1" applyFill="1" applyBorder="1"/>
    <xf numFmtId="0" fontId="4" fillId="0" borderId="14" xfId="0" applyFont="1" applyBorder="1"/>
    <xf numFmtId="0" fontId="11" fillId="0" borderId="0" xfId="0" applyFont="1" applyFill="1" applyBorder="1"/>
    <xf numFmtId="0" fontId="11" fillId="0" borderId="0" xfId="0" applyFont="1" applyFill="1"/>
    <xf numFmtId="0" fontId="11" fillId="0" borderId="21" xfId="0" applyFont="1" applyFill="1" applyBorder="1"/>
    <xf numFmtId="0" fontId="13" fillId="0" borderId="0" xfId="0" applyFont="1" applyFill="1" applyBorder="1"/>
    <xf numFmtId="0" fontId="5" fillId="0" borderId="6" xfId="0" applyFont="1" applyFill="1" applyBorder="1" applyAlignment="1">
      <alignment horizontal="left"/>
    </xf>
    <xf numFmtId="0" fontId="5" fillId="0" borderId="2" xfId="0" applyFont="1" applyFill="1" applyBorder="1" applyAlignment="1">
      <alignment horizontal="left"/>
    </xf>
    <xf numFmtId="0" fontId="9" fillId="4" borderId="2" xfId="0" applyFont="1" applyFill="1" applyBorder="1" applyAlignment="1">
      <alignment horizontal="center"/>
    </xf>
    <xf numFmtId="0" fontId="6"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9" fillId="7" borderId="0" xfId="4" applyFont="1" applyFill="1" applyBorder="1" applyAlignment="1">
      <alignment horizontal="left" wrapText="1" shrinkToFit="1"/>
    </xf>
    <xf numFmtId="0" fontId="13" fillId="0" borderId="0" xfId="4" applyFont="1" applyBorder="1" applyAlignment="1">
      <alignment horizontal="left"/>
    </xf>
    <xf numFmtId="0" fontId="12" fillId="0" borderId="0" xfId="0" applyFont="1" applyBorder="1" applyAlignment="1">
      <alignment horizontal="left"/>
    </xf>
    <xf numFmtId="0" fontId="4" fillId="0" borderId="22" xfId="0" applyFont="1" applyBorder="1"/>
    <xf numFmtId="0" fontId="14" fillId="0" borderId="0" xfId="0" applyFont="1" applyFill="1" applyBorder="1"/>
    <xf numFmtId="0" fontId="5" fillId="0" borderId="0" xfId="0" applyFont="1" applyFill="1" applyBorder="1"/>
    <xf numFmtId="169" fontId="5" fillId="0" borderId="2" xfId="1" applyNumberFormat="1" applyFont="1" applyFill="1" applyBorder="1" applyAlignment="1">
      <alignment horizontal="right"/>
    </xf>
    <xf numFmtId="169" fontId="5" fillId="0" borderId="6" xfId="1" applyNumberFormat="1" applyFont="1" applyFill="1" applyBorder="1" applyAlignment="1">
      <alignment horizontal="right"/>
    </xf>
    <xf numFmtId="164" fontId="4" fillId="3" borderId="1" xfId="2" applyNumberFormat="1" applyFont="1" applyFill="1" applyBorder="1"/>
    <xf numFmtId="164" fontId="5" fillId="3" borderId="13" xfId="2" applyNumberFormat="1" applyFont="1" applyFill="1" applyBorder="1"/>
    <xf numFmtId="164" fontId="5" fillId="3" borderId="0" xfId="2" applyNumberFormat="1" applyFont="1" applyFill="1" applyBorder="1"/>
    <xf numFmtId="164" fontId="4" fillId="3" borderId="3" xfId="3" applyNumberFormat="1" applyFont="1" applyFill="1" applyBorder="1"/>
    <xf numFmtId="164" fontId="4" fillId="0" borderId="3" xfId="3" applyNumberFormat="1" applyFont="1" applyFill="1" applyBorder="1"/>
    <xf numFmtId="164" fontId="4" fillId="0" borderId="3" xfId="1" applyNumberFormat="1" applyFont="1" applyFill="1" applyBorder="1"/>
    <xf numFmtId="164" fontId="4" fillId="0" borderId="20" xfId="1" applyNumberFormat="1" applyFont="1" applyFill="1" applyBorder="1"/>
    <xf numFmtId="164" fontId="5" fillId="3" borderId="7" xfId="2" applyNumberFormat="1" applyFont="1" applyFill="1" applyBorder="1" applyAlignment="1">
      <alignment horizontal="right"/>
    </xf>
    <xf numFmtId="164" fontId="5" fillId="3" borderId="8" xfId="2" applyNumberFormat="1" applyFont="1" applyFill="1" applyBorder="1" applyAlignment="1">
      <alignment horizontal="right"/>
    </xf>
    <xf numFmtId="164" fontId="0" fillId="0" borderId="0" xfId="0" applyNumberFormat="1"/>
    <xf numFmtId="164" fontId="4" fillId="0" borderId="0" xfId="0" applyNumberFormat="1" applyFont="1" applyBorder="1" applyAlignment="1">
      <alignment horizontal="center"/>
    </xf>
    <xf numFmtId="164" fontId="4" fillId="3" borderId="0" xfId="0" applyNumberFormat="1" applyFont="1" applyFill="1" applyBorder="1" applyAlignment="1">
      <alignment horizontal="center"/>
    </xf>
    <xf numFmtId="164" fontId="4" fillId="3" borderId="0" xfId="1" applyNumberFormat="1" applyFont="1" applyFill="1" applyBorder="1"/>
    <xf numFmtId="164" fontId="4" fillId="2" borderId="0" xfId="1" applyNumberFormat="1" applyFont="1" applyFill="1" applyBorder="1"/>
    <xf numFmtId="164" fontId="4" fillId="0" borderId="0" xfId="1" applyNumberFormat="1" applyFont="1" applyFill="1" applyBorder="1"/>
    <xf numFmtId="164" fontId="5" fillId="3" borderId="7" xfId="2" applyNumberFormat="1" applyFont="1" applyFill="1" applyBorder="1"/>
    <xf numFmtId="164" fontId="5" fillId="2" borderId="7" xfId="2" applyNumberFormat="1" applyFont="1" applyFill="1" applyBorder="1"/>
    <xf numFmtId="0" fontId="9" fillId="4" borderId="3" xfId="0" applyNumberFormat="1" applyFont="1" applyFill="1" applyBorder="1" applyAlignment="1">
      <alignment horizontal="center"/>
    </xf>
    <xf numFmtId="0" fontId="0" fillId="0" borderId="0" xfId="0" applyBorder="1"/>
    <xf numFmtId="0" fontId="0" fillId="0" borderId="0" xfId="0" applyFont="1" applyAlignment="1">
      <alignment horizontal="right"/>
    </xf>
    <xf numFmtId="0" fontId="0" fillId="0" borderId="0" xfId="0" applyNumberFormat="1" applyFont="1" applyAlignment="1">
      <alignment horizontal="right"/>
    </xf>
    <xf numFmtId="10" fontId="0" fillId="0" borderId="0" xfId="3" applyNumberFormat="1" applyFont="1" applyAlignment="1">
      <alignment horizontal="right"/>
    </xf>
    <xf numFmtId="0" fontId="9" fillId="7" borderId="0" xfId="4" applyFont="1" applyFill="1" applyBorder="1" applyAlignment="1">
      <alignment horizontal="center" wrapText="1" shrinkToFit="1"/>
    </xf>
    <xf numFmtId="0" fontId="9" fillId="7" borderId="0" xfId="4" applyFont="1" applyFill="1" applyBorder="1" applyAlignment="1">
      <alignment horizontal="left" wrapText="1" shrinkToFit="1"/>
    </xf>
    <xf numFmtId="0" fontId="4" fillId="0" borderId="24" xfId="1" applyNumberFormat="1" applyFont="1" applyFill="1" applyBorder="1" applyAlignment="1">
      <alignment horizontal="right"/>
    </xf>
    <xf numFmtId="0" fontId="4" fillId="0" borderId="23" xfId="1" applyNumberFormat="1" applyFont="1" applyFill="1" applyBorder="1" applyAlignment="1">
      <alignment horizontal="right"/>
    </xf>
    <xf numFmtId="170" fontId="5" fillId="0" borderId="0" xfId="2" applyNumberFormat="1" applyFont="1" applyBorder="1" applyAlignment="1">
      <alignment horizontal="left"/>
    </xf>
    <xf numFmtId="164" fontId="11" fillId="0" borderId="0" xfId="2" applyNumberFormat="1" applyFont="1" applyFill="1" applyBorder="1"/>
    <xf numFmtId="164" fontId="11" fillId="0" borderId="14" xfId="2" applyNumberFormat="1" applyFont="1" applyFill="1" applyBorder="1"/>
    <xf numFmtId="0" fontId="13" fillId="0" borderId="0" xfId="4" applyFont="1" applyFill="1" applyBorder="1" applyAlignment="1">
      <alignment horizontal="left"/>
    </xf>
    <xf numFmtId="170" fontId="13" fillId="0" borderId="0" xfId="2" applyNumberFormat="1" applyFont="1" applyFill="1" applyBorder="1"/>
    <xf numFmtId="170" fontId="13" fillId="0" borderId="0" xfId="2" applyNumberFormat="1" applyFont="1" applyFill="1" applyBorder="1" applyAlignment="1">
      <alignment horizontal="center"/>
    </xf>
    <xf numFmtId="0" fontId="13" fillId="0" borderId="22" xfId="0" applyFont="1" applyFill="1" applyBorder="1" applyAlignment="1">
      <alignment horizontal="left"/>
    </xf>
    <xf numFmtId="166" fontId="13" fillId="0" borderId="22" xfId="4" applyNumberFormat="1" applyFont="1" applyFill="1" applyBorder="1"/>
    <xf numFmtId="164" fontId="13" fillId="0" borderId="22" xfId="2" applyNumberFormat="1" applyFont="1" applyFill="1" applyBorder="1"/>
    <xf numFmtId="0" fontId="17" fillId="0" borderId="0" xfId="0" applyFont="1"/>
    <xf numFmtId="0" fontId="9" fillId="7" borderId="0" xfId="4" applyFont="1" applyFill="1" applyBorder="1" applyAlignment="1">
      <alignment horizontal="center" wrapText="1" shrinkToFit="1"/>
    </xf>
    <xf numFmtId="0" fontId="11" fillId="3" borderId="0" xfId="0" applyFont="1" applyFill="1" applyBorder="1" applyAlignment="1">
      <alignment horizontal="left"/>
    </xf>
    <xf numFmtId="0" fontId="11" fillId="3" borderId="0" xfId="4" applyFont="1" applyFill="1" applyBorder="1" applyAlignment="1">
      <alignment horizontal="center"/>
    </xf>
    <xf numFmtId="0" fontId="11" fillId="3" borderId="14" xfId="0" applyFont="1" applyFill="1" applyBorder="1" applyAlignment="1">
      <alignment horizontal="left"/>
    </xf>
    <xf numFmtId="0" fontId="11" fillId="3" borderId="14" xfId="4" applyFont="1" applyFill="1" applyBorder="1" applyAlignment="1">
      <alignment horizontal="center"/>
    </xf>
    <xf numFmtId="1" fontId="11" fillId="3" borderId="0" xfId="4" applyNumberFormat="1" applyFont="1" applyFill="1" applyBorder="1" applyAlignment="1">
      <alignment horizontal="center"/>
    </xf>
    <xf numFmtId="0" fontId="11" fillId="3" borderId="0" xfId="4" applyFont="1" applyFill="1" applyBorder="1" applyAlignment="1">
      <alignment horizontal="left"/>
    </xf>
    <xf numFmtId="0" fontId="11" fillId="0" borderId="0" xfId="4" applyFont="1" applyBorder="1" applyAlignment="1">
      <alignment horizontal="left"/>
    </xf>
    <xf numFmtId="0" fontId="4" fillId="0" borderId="22" xfId="0" applyFont="1" applyFill="1" applyBorder="1"/>
    <xf numFmtId="0" fontId="13" fillId="0" borderId="22" xfId="4" applyFont="1" applyBorder="1" applyAlignment="1">
      <alignment horizontal="left"/>
    </xf>
    <xf numFmtId="170" fontId="13" fillId="0" borderId="22" xfId="2" applyNumberFormat="1" applyFont="1" applyBorder="1"/>
    <xf numFmtId="170" fontId="13" fillId="0" borderId="22" xfId="2" applyNumberFormat="1" applyFont="1" applyBorder="1" applyAlignment="1">
      <alignment horizontal="center"/>
    </xf>
    <xf numFmtId="175" fontId="11" fillId="3" borderId="0" xfId="1" applyNumberFormat="1" applyFont="1" applyFill="1" applyBorder="1"/>
    <xf numFmtId="164" fontId="13" fillId="0" borderId="22" xfId="2" applyNumberFormat="1" applyFont="1" applyBorder="1"/>
    <xf numFmtId="170" fontId="13" fillId="0" borderId="19" xfId="2" applyNumberFormat="1" applyFont="1" applyFill="1" applyBorder="1" applyAlignment="1">
      <alignment horizontal="center"/>
    </xf>
    <xf numFmtId="170" fontId="13" fillId="0" borderId="19" xfId="2" applyNumberFormat="1" applyFont="1" applyFill="1" applyBorder="1"/>
    <xf numFmtId="164" fontId="11" fillId="0" borderId="19" xfId="2" applyNumberFormat="1" applyFont="1" applyFill="1" applyBorder="1"/>
    <xf numFmtId="164" fontId="11" fillId="3" borderId="0" xfId="1" applyNumberFormat="1" applyFont="1" applyFill="1" applyBorder="1"/>
    <xf numFmtId="166" fontId="11" fillId="3" borderId="0" xfId="4" applyNumberFormat="1" applyFont="1" applyFill="1" applyBorder="1" applyAlignment="1">
      <alignment horizontal="left"/>
    </xf>
    <xf numFmtId="164" fontId="11" fillId="3" borderId="0" xfId="2" applyNumberFormat="1" applyFont="1" applyFill="1" applyBorder="1"/>
    <xf numFmtId="166" fontId="4" fillId="3" borderId="0" xfId="4" applyNumberFormat="1" applyFont="1" applyFill="1" applyBorder="1" applyAlignment="1">
      <alignment horizontal="left"/>
    </xf>
    <xf numFmtId="166" fontId="11" fillId="3" borderId="14" xfId="4" applyNumberFormat="1" applyFont="1" applyFill="1" applyBorder="1" applyAlignment="1">
      <alignment horizontal="left"/>
    </xf>
    <xf numFmtId="0" fontId="4" fillId="3" borderId="14" xfId="0" applyFont="1" applyFill="1" applyBorder="1"/>
    <xf numFmtId="164" fontId="11" fillId="3" borderId="14" xfId="2" applyNumberFormat="1" applyFont="1" applyFill="1" applyBorder="1"/>
    <xf numFmtId="0" fontId="20" fillId="3" borderId="0" xfId="0" applyFont="1" applyFill="1" applyAlignment="1">
      <alignment horizontal="center"/>
    </xf>
    <xf numFmtId="0" fontId="20" fillId="3" borderId="0" xfId="0" applyFont="1" applyFill="1" applyAlignment="1">
      <alignment horizontal="left"/>
    </xf>
    <xf numFmtId="0" fontId="22" fillId="0" borderId="0" xfId="0" applyFont="1"/>
    <xf numFmtId="0" fontId="20" fillId="3" borderId="0" xfId="0" applyFont="1" applyFill="1"/>
    <xf numFmtId="0" fontId="23" fillId="0" borderId="0" xfId="0" applyFont="1"/>
    <xf numFmtId="0" fontId="20" fillId="4" borderId="10" xfId="0" applyFont="1" applyFill="1" applyBorder="1"/>
    <xf numFmtId="0" fontId="20" fillId="4" borderId="11" xfId="0" applyFont="1" applyFill="1" applyBorder="1"/>
    <xf numFmtId="0" fontId="23" fillId="4" borderId="11" xfId="0" applyFont="1" applyFill="1" applyBorder="1"/>
    <xf numFmtId="0" fontId="20" fillId="5" borderId="9" xfId="0" applyFont="1" applyFill="1" applyBorder="1"/>
    <xf numFmtId="0" fontId="20" fillId="5" borderId="1" xfId="0" applyFont="1" applyFill="1" applyBorder="1"/>
    <xf numFmtId="0" fontId="20" fillId="3" borderId="4" xfId="0" applyFont="1" applyFill="1" applyBorder="1"/>
    <xf numFmtId="0" fontId="20" fillId="3" borderId="0" xfId="0" applyFont="1" applyFill="1" applyBorder="1"/>
    <xf numFmtId="167" fontId="20" fillId="3" borderId="0" xfId="1" applyFont="1" applyFill="1" applyBorder="1"/>
    <xf numFmtId="0" fontId="20" fillId="3" borderId="6" xfId="0" applyFont="1" applyFill="1" applyBorder="1"/>
    <xf numFmtId="0" fontId="20" fillId="3" borderId="7" xfId="0" applyFont="1" applyFill="1" applyBorder="1"/>
    <xf numFmtId="10" fontId="20" fillId="3" borderId="7" xfId="3" applyNumberFormat="1" applyFont="1" applyFill="1" applyBorder="1"/>
    <xf numFmtId="10" fontId="20" fillId="3" borderId="0" xfId="3" applyNumberFormat="1" applyFont="1" applyFill="1" applyBorder="1"/>
    <xf numFmtId="9" fontId="20" fillId="5" borderId="1" xfId="3" applyFont="1" applyFill="1" applyBorder="1"/>
    <xf numFmtId="167" fontId="20" fillId="5" borderId="1" xfId="1" applyFont="1" applyFill="1" applyBorder="1"/>
    <xf numFmtId="9" fontId="20" fillId="3" borderId="0" xfId="3" applyFont="1" applyFill="1" applyBorder="1"/>
    <xf numFmtId="169" fontId="20" fillId="3" borderId="0" xfId="1" applyNumberFormat="1" applyFont="1" applyFill="1"/>
    <xf numFmtId="167" fontId="20" fillId="3" borderId="0" xfId="1" applyNumberFormat="1" applyFont="1" applyFill="1"/>
    <xf numFmtId="173" fontId="20" fillId="3" borderId="0" xfId="1" applyNumberFormat="1" applyFont="1" applyFill="1"/>
    <xf numFmtId="170" fontId="20" fillId="3" borderId="0" xfId="2" applyNumberFormat="1" applyFont="1" applyFill="1"/>
    <xf numFmtId="169" fontId="23" fillId="3" borderId="0" xfId="0" applyNumberFormat="1" applyFont="1" applyFill="1"/>
    <xf numFmtId="167" fontId="23" fillId="3" borderId="0" xfId="1" applyNumberFormat="1" applyFont="1" applyFill="1"/>
    <xf numFmtId="0" fontId="20" fillId="0" borderId="0" xfId="0" applyFont="1" applyAlignment="1">
      <alignment horizontal="center"/>
    </xf>
    <xf numFmtId="0" fontId="20" fillId="0" borderId="0" xfId="0" applyFont="1"/>
    <xf numFmtId="0" fontId="20" fillId="0" borderId="0" xfId="0" applyFont="1" applyFill="1"/>
    <xf numFmtId="0" fontId="20" fillId="0" borderId="0" xfId="0" applyFont="1" applyAlignment="1">
      <alignment horizontal="right"/>
    </xf>
    <xf numFmtId="0" fontId="20" fillId="0" borderId="0" xfId="0" applyFont="1" applyFill="1" applyBorder="1"/>
    <xf numFmtId="0" fontId="22" fillId="0" borderId="0" xfId="0" applyFont="1" applyFill="1"/>
    <xf numFmtId="0" fontId="22" fillId="3" borderId="0" xfId="0" applyFont="1" applyFill="1"/>
    <xf numFmtId="0" fontId="20" fillId="0" borderId="0" xfId="0" applyFont="1" applyAlignment="1">
      <alignment horizontal="left" vertical="center"/>
    </xf>
    <xf numFmtId="169" fontId="23" fillId="0" borderId="2" xfId="1" applyNumberFormat="1" applyFont="1" applyFill="1" applyBorder="1" applyAlignment="1">
      <alignment horizontal="right"/>
    </xf>
    <xf numFmtId="169" fontId="23" fillId="0" borderId="25" xfId="1" applyNumberFormat="1" applyFont="1" applyFill="1" applyBorder="1" applyAlignment="1">
      <alignment horizontal="right"/>
    </xf>
    <xf numFmtId="169" fontId="20" fillId="0" borderId="0" xfId="1" applyNumberFormat="1" applyFont="1" applyFill="1" applyBorder="1" applyAlignment="1">
      <alignment horizontal="center"/>
    </xf>
    <xf numFmtId="169" fontId="20" fillId="0" borderId="0" xfId="1" applyNumberFormat="1" applyFont="1" applyFill="1" applyBorder="1"/>
    <xf numFmtId="169" fontId="20" fillId="0" borderId="25" xfId="1" applyNumberFormat="1" applyFont="1" applyFill="1" applyBorder="1" applyAlignment="1">
      <alignment horizontal="right"/>
    </xf>
    <xf numFmtId="169" fontId="23" fillId="0" borderId="6" xfId="1" applyNumberFormat="1" applyFont="1" applyFill="1" applyBorder="1" applyAlignment="1">
      <alignment horizontal="right"/>
    </xf>
    <xf numFmtId="0" fontId="20" fillId="0" borderId="0" xfId="1" applyNumberFormat="1" applyFont="1" applyFill="1" applyBorder="1" applyAlignment="1">
      <alignment horizontal="right"/>
    </xf>
    <xf numFmtId="169" fontId="20" fillId="3" borderId="0" xfId="1" applyNumberFormat="1" applyFont="1" applyFill="1" applyBorder="1"/>
    <xf numFmtId="0" fontId="20" fillId="0" borderId="0" xfId="0" applyFont="1" applyFill="1" applyBorder="1" applyAlignment="1">
      <alignment horizontal="right"/>
    </xf>
    <xf numFmtId="0" fontId="23" fillId="0" borderId="4" xfId="0" applyFont="1" applyBorder="1" applyAlignment="1">
      <alignment horizontal="right"/>
    </xf>
    <xf numFmtId="169" fontId="23" fillId="0" borderId="0" xfId="1" applyNumberFormat="1" applyFont="1" applyFill="1" applyBorder="1" applyAlignment="1">
      <alignment horizontal="right"/>
    </xf>
    <xf numFmtId="39" fontId="20" fillId="0" borderId="0" xfId="1" applyNumberFormat="1" applyFont="1" applyFill="1" applyBorder="1" applyAlignment="1">
      <alignment horizontal="right"/>
    </xf>
    <xf numFmtId="169" fontId="20" fillId="0" borderId="0" xfId="1" applyNumberFormat="1" applyFont="1" applyFill="1" applyBorder="1" applyAlignment="1">
      <alignment horizontal="left"/>
    </xf>
    <xf numFmtId="169" fontId="20" fillId="3" borderId="0" xfId="1" applyNumberFormat="1" applyFont="1" applyFill="1" applyBorder="1" applyAlignment="1"/>
    <xf numFmtId="0" fontId="23" fillId="0" borderId="0" xfId="1" applyNumberFormat="1" applyFont="1" applyFill="1" applyBorder="1" applyAlignment="1">
      <alignment horizontal="right"/>
    </xf>
    <xf numFmtId="166" fontId="23" fillId="0" borderId="0" xfId="3" applyNumberFormat="1" applyFont="1" applyFill="1" applyBorder="1" applyAlignment="1">
      <alignment horizontal="right"/>
    </xf>
    <xf numFmtId="169" fontId="23" fillId="0" borderId="4" xfId="1" applyNumberFormat="1" applyFont="1" applyFill="1" applyBorder="1" applyAlignment="1">
      <alignment horizontal="right"/>
    </xf>
    <xf numFmtId="171" fontId="23" fillId="0" borderId="0" xfId="3" applyNumberFormat="1" applyFont="1" applyFill="1" applyBorder="1" applyAlignment="1">
      <alignment horizontal="right"/>
    </xf>
    <xf numFmtId="169" fontId="23" fillId="0" borderId="4" xfId="0" applyNumberFormat="1" applyFont="1" applyFill="1" applyBorder="1" applyAlignment="1">
      <alignment horizontal="right"/>
    </xf>
    <xf numFmtId="169" fontId="20" fillId="0" borderId="4" xfId="1" applyNumberFormat="1" applyFont="1" applyFill="1" applyBorder="1"/>
    <xf numFmtId="169" fontId="23" fillId="0" borderId="5" xfId="1" applyNumberFormat="1" applyFont="1" applyFill="1" applyBorder="1" applyAlignment="1">
      <alignment horizontal="right"/>
    </xf>
    <xf numFmtId="3" fontId="20" fillId="0" borderId="0" xfId="0" applyNumberFormat="1" applyFont="1" applyFill="1" applyBorder="1" applyAlignment="1">
      <alignment horizontal="right"/>
    </xf>
    <xf numFmtId="169" fontId="20" fillId="6" borderId="0" xfId="1" applyNumberFormat="1" applyFont="1" applyFill="1" applyBorder="1"/>
    <xf numFmtId="0" fontId="23" fillId="0" borderId="4" xfId="0" applyFont="1" applyFill="1" applyBorder="1" applyAlignment="1">
      <alignment horizontal="right"/>
    </xf>
    <xf numFmtId="165" fontId="23" fillId="3" borderId="0" xfId="2" applyNumberFormat="1" applyFont="1" applyFill="1" applyBorder="1" applyAlignment="1">
      <alignment horizontal="right"/>
    </xf>
    <xf numFmtId="166" fontId="20" fillId="0" borderId="0" xfId="0" applyNumberFormat="1" applyFont="1" applyFill="1" applyBorder="1" applyAlignment="1">
      <alignment horizontal="right"/>
    </xf>
    <xf numFmtId="0" fontId="23" fillId="0" borderId="0" xfId="0" applyFont="1" applyFill="1" applyBorder="1" applyAlignment="1">
      <alignment horizontal="right"/>
    </xf>
    <xf numFmtId="169" fontId="20" fillId="0" borderId="15" xfId="1" applyNumberFormat="1" applyFont="1" applyFill="1" applyBorder="1"/>
    <xf numFmtId="169" fontId="20" fillId="0" borderId="0" xfId="1" applyNumberFormat="1" applyFont="1" applyFill="1" applyBorder="1" applyAlignment="1"/>
    <xf numFmtId="9" fontId="20" fillId="0" borderId="0" xfId="3" applyFont="1" applyFill="1" applyBorder="1"/>
    <xf numFmtId="169" fontId="20" fillId="0" borderId="6" xfId="1" applyNumberFormat="1" applyFont="1" applyFill="1" applyBorder="1"/>
    <xf numFmtId="169" fontId="23" fillId="0" borderId="7" xfId="1" applyNumberFormat="1" applyFont="1" applyFill="1" applyBorder="1" applyAlignment="1">
      <alignment horizontal="right"/>
    </xf>
    <xf numFmtId="171" fontId="20" fillId="0" borderId="7" xfId="3" applyNumberFormat="1" applyFont="1" applyFill="1" applyBorder="1" applyAlignment="1">
      <alignment horizontal="right"/>
    </xf>
    <xf numFmtId="169" fontId="20" fillId="0" borderId="7" xfId="1" applyNumberFormat="1" applyFont="1" applyFill="1" applyBorder="1"/>
    <xf numFmtId="169" fontId="23" fillId="0" borderId="8" xfId="1" applyNumberFormat="1" applyFont="1" applyFill="1" applyBorder="1" applyAlignment="1">
      <alignment horizontal="right"/>
    </xf>
    <xf numFmtId="9" fontId="23" fillId="3" borderId="0" xfId="3" applyFont="1" applyFill="1" applyBorder="1" applyAlignment="1">
      <alignment horizontal="right"/>
    </xf>
    <xf numFmtId="171" fontId="20" fillId="0" borderId="0" xfId="3" applyNumberFormat="1" applyFont="1" applyFill="1" applyBorder="1" applyAlignment="1">
      <alignment horizontal="right"/>
    </xf>
    <xf numFmtId="9" fontId="23" fillId="3" borderId="0" xfId="3" applyFont="1" applyFill="1" applyBorder="1"/>
    <xf numFmtId="0" fontId="24" fillId="0" borderId="4" xfId="0" applyFont="1" applyBorder="1" applyAlignment="1">
      <alignment horizontal="right" vertical="top"/>
    </xf>
    <xf numFmtId="165" fontId="23" fillId="0" borderId="0" xfId="2" applyNumberFormat="1" applyFont="1" applyFill="1" applyBorder="1"/>
    <xf numFmtId="169" fontId="23" fillId="0" borderId="0" xfId="1" applyNumberFormat="1" applyFont="1" applyFill="1" applyBorder="1" applyAlignment="1">
      <alignment horizontal="center"/>
    </xf>
    <xf numFmtId="0" fontId="20" fillId="0" borderId="0" xfId="0" applyNumberFormat="1" applyFont="1" applyFill="1" applyAlignment="1">
      <alignment horizontal="center" vertical="center"/>
    </xf>
    <xf numFmtId="0" fontId="20" fillId="0" borderId="0" xfId="0" applyNumberFormat="1" applyFont="1" applyAlignment="1">
      <alignment horizontal="center" vertical="center"/>
    </xf>
    <xf numFmtId="166" fontId="25" fillId="3" borderId="0" xfId="4" applyNumberFormat="1" applyFont="1" applyFill="1" applyBorder="1" applyAlignment="1">
      <alignment horizontal="left"/>
    </xf>
    <xf numFmtId="164" fontId="25" fillId="3" borderId="0" xfId="2" applyNumberFormat="1" applyFont="1" applyFill="1" applyBorder="1"/>
    <xf numFmtId="0" fontId="20" fillId="2" borderId="0" xfId="0" applyFont="1" applyFill="1" applyBorder="1"/>
    <xf numFmtId="169" fontId="20" fillId="2" borderId="0" xfId="1" applyNumberFormat="1" applyFont="1" applyFill="1" applyBorder="1"/>
    <xf numFmtId="0" fontId="23" fillId="0" borderId="0" xfId="0" applyFont="1" applyAlignment="1">
      <alignment horizontal="center"/>
    </xf>
    <xf numFmtId="0" fontId="23" fillId="0" borderId="0" xfId="0" applyFont="1" applyFill="1" applyAlignment="1">
      <alignment horizontal="center"/>
    </xf>
    <xf numFmtId="0" fontId="20" fillId="3" borderId="15" xfId="1" applyNumberFormat="1" applyFont="1" applyFill="1" applyBorder="1" applyAlignment="1">
      <alignment horizontal="right"/>
    </xf>
    <xf numFmtId="175" fontId="20" fillId="0" borderId="7" xfId="2" applyNumberFormat="1" applyFont="1" applyFill="1" applyBorder="1" applyAlignment="1">
      <alignment horizontal="right"/>
    </xf>
    <xf numFmtId="172" fontId="20" fillId="0" borderId="8" xfId="2" applyNumberFormat="1" applyFont="1" applyFill="1" applyBorder="1" applyAlignment="1">
      <alignment horizontal="right"/>
    </xf>
    <xf numFmtId="169" fontId="23" fillId="0" borderId="6" xfId="1" applyNumberFormat="1" applyFont="1" applyFill="1" applyBorder="1" applyAlignment="1">
      <alignment horizontal="right" wrapText="1"/>
    </xf>
    <xf numFmtId="164" fontId="25" fillId="3" borderId="5" xfId="2" applyNumberFormat="1" applyFont="1" applyFill="1" applyBorder="1"/>
    <xf numFmtId="169" fontId="19" fillId="8" borderId="18" xfId="1" applyNumberFormat="1" applyFont="1" applyFill="1" applyBorder="1" applyAlignment="1">
      <alignment horizontal="center"/>
    </xf>
    <xf numFmtId="0" fontId="23" fillId="0" borderId="6" xfId="0" applyFont="1" applyFill="1" applyBorder="1" applyAlignment="1">
      <alignment horizontal="right"/>
    </xf>
    <xf numFmtId="0" fontId="13" fillId="3" borderId="4" xfId="0" applyFont="1" applyFill="1" applyBorder="1" applyAlignment="1">
      <alignment horizontal="left"/>
    </xf>
    <xf numFmtId="164" fontId="13" fillId="3" borderId="0" xfId="0" applyNumberFormat="1" applyFont="1" applyFill="1" applyBorder="1" applyAlignment="1">
      <alignment horizontal="right"/>
    </xf>
    <xf numFmtId="164" fontId="25" fillId="3" borderId="8" xfId="2" applyNumberFormat="1" applyFont="1" applyFill="1" applyBorder="1"/>
    <xf numFmtId="169" fontId="20" fillId="3" borderId="5" xfId="1" applyNumberFormat="1" applyFont="1" applyFill="1" applyBorder="1"/>
    <xf numFmtId="169" fontId="23" fillId="3" borderId="0" xfId="1" applyNumberFormat="1" applyFont="1" applyFill="1" applyBorder="1" applyAlignment="1">
      <alignment horizontal="center"/>
    </xf>
    <xf numFmtId="169" fontId="15" fillId="8" borderId="18" xfId="1" applyNumberFormat="1" applyFont="1" applyFill="1" applyBorder="1" applyAlignment="1">
      <alignment horizontal="center"/>
    </xf>
    <xf numFmtId="166" fontId="23" fillId="3" borderId="4" xfId="4" applyNumberFormat="1" applyFont="1" applyFill="1" applyBorder="1" applyAlignment="1">
      <alignment horizontal="right"/>
    </xf>
    <xf numFmtId="166" fontId="26" fillId="3" borderId="4" xfId="4" applyNumberFormat="1" applyFont="1" applyFill="1" applyBorder="1" applyAlignment="1">
      <alignment horizontal="right"/>
    </xf>
    <xf numFmtId="166" fontId="26" fillId="3" borderId="6" xfId="4" applyNumberFormat="1" applyFont="1" applyFill="1" applyBorder="1" applyAlignment="1">
      <alignment horizontal="right"/>
    </xf>
    <xf numFmtId="0" fontId="8" fillId="4" borderId="11" xfId="1" applyNumberFormat="1" applyFont="1" applyFill="1" applyBorder="1" applyAlignment="1">
      <alignment horizontal="center" vertical="center" wrapText="1"/>
    </xf>
    <xf numFmtId="0" fontId="8" fillId="4" borderId="27" xfId="1" applyNumberFormat="1" applyFont="1" applyFill="1" applyBorder="1" applyAlignment="1">
      <alignment horizontal="center" vertical="center" wrapText="1"/>
    </xf>
    <xf numFmtId="0" fontId="4" fillId="0" borderId="5" xfId="0" applyFont="1" applyFill="1" applyBorder="1"/>
    <xf numFmtId="164" fontId="4" fillId="3" borderId="28" xfId="2" applyNumberFormat="1" applyFont="1" applyFill="1" applyBorder="1"/>
    <xf numFmtId="164" fontId="5" fillId="3" borderId="29" xfId="2" applyNumberFormat="1" applyFont="1" applyFill="1" applyBorder="1"/>
    <xf numFmtId="164" fontId="5" fillId="3" borderId="5" xfId="2" applyNumberFormat="1" applyFont="1" applyFill="1" applyBorder="1"/>
    <xf numFmtId="170" fontId="5" fillId="0" borderId="6" xfId="2" applyNumberFormat="1" applyFont="1" applyBorder="1" applyAlignment="1">
      <alignment horizontal="left" vertical="center"/>
    </xf>
    <xf numFmtId="164" fontId="4" fillId="3" borderId="9" xfId="2" applyNumberFormat="1" applyFont="1" applyFill="1" applyBorder="1"/>
    <xf numFmtId="164" fontId="5" fillId="3" borderId="6" xfId="2" applyNumberFormat="1" applyFont="1" applyFill="1" applyBorder="1" applyAlignment="1">
      <alignment horizontal="left"/>
    </xf>
    <xf numFmtId="169" fontId="4" fillId="3" borderId="9" xfId="1" applyNumberFormat="1" applyFont="1" applyFill="1" applyBorder="1" applyAlignment="1">
      <alignment horizontal="left"/>
    </xf>
    <xf numFmtId="169" fontId="4" fillId="3" borderId="9" xfId="1" applyNumberFormat="1" applyFont="1" applyFill="1" applyBorder="1" applyAlignment="1">
      <alignment horizontal="left" wrapText="1"/>
    </xf>
    <xf numFmtId="169" fontId="25" fillId="0" borderId="0" xfId="1" applyNumberFormat="1" applyFont="1" applyFill="1" applyBorder="1" applyAlignment="1">
      <alignment horizontal="left"/>
    </xf>
    <xf numFmtId="0" fontId="25" fillId="3" borderId="0" xfId="0" applyFont="1" applyFill="1"/>
    <xf numFmtId="169" fontId="25" fillId="3" borderId="0" xfId="1" applyNumberFormat="1" applyFont="1" applyFill="1" applyBorder="1"/>
    <xf numFmtId="169" fontId="25" fillId="3" borderId="0" xfId="1" applyNumberFormat="1" applyFont="1" applyFill="1" applyBorder="1" applyAlignment="1">
      <alignment horizontal="left"/>
    </xf>
    <xf numFmtId="0" fontId="25" fillId="3" borderId="26" xfId="1" applyNumberFormat="1" applyFont="1" applyFill="1" applyBorder="1" applyAlignment="1">
      <alignment horizontal="left"/>
    </xf>
    <xf numFmtId="0" fontId="8" fillId="4" borderId="15" xfId="1" applyNumberFormat="1" applyFont="1" applyFill="1" applyBorder="1" applyAlignment="1">
      <alignment horizontal="center" vertical="center" wrapText="1"/>
    </xf>
    <xf numFmtId="0" fontId="5" fillId="0" borderId="2" xfId="1" applyNumberFormat="1" applyFont="1" applyFill="1" applyBorder="1" applyAlignment="1">
      <alignment horizontal="left"/>
    </xf>
    <xf numFmtId="169" fontId="4" fillId="3" borderId="3" xfId="1" applyNumberFormat="1" applyFont="1" applyFill="1" applyBorder="1"/>
    <xf numFmtId="169" fontId="4" fillId="2" borderId="3" xfId="1" applyNumberFormat="1" applyFont="1" applyFill="1" applyBorder="1"/>
    <xf numFmtId="169" fontId="4" fillId="2" borderId="20" xfId="1" applyNumberFormat="1" applyFont="1" applyFill="1" applyBorder="1"/>
    <xf numFmtId="0" fontId="9" fillId="4" borderId="25" xfId="0" applyFont="1" applyFill="1" applyBorder="1" applyAlignment="1">
      <alignment horizontal="center"/>
    </xf>
    <xf numFmtId="0" fontId="8" fillId="4" borderId="26" xfId="1" applyNumberFormat="1" applyFont="1" applyFill="1" applyBorder="1" applyAlignment="1">
      <alignment horizontal="center" vertical="center" wrapText="1"/>
    </xf>
    <xf numFmtId="0" fontId="4" fillId="0" borderId="25" xfId="0" applyFont="1" applyFill="1" applyBorder="1"/>
    <xf numFmtId="169" fontId="4" fillId="0" borderId="25" xfId="0" applyNumberFormat="1" applyFont="1" applyBorder="1"/>
    <xf numFmtId="169" fontId="4" fillId="0" borderId="30" xfId="0" applyNumberFormat="1" applyFont="1" applyBorder="1"/>
    <xf numFmtId="0" fontId="11" fillId="0" borderId="15" xfId="1" applyNumberFormat="1" applyFont="1" applyFill="1" applyBorder="1" applyAlignment="1">
      <alignment horizontal="right"/>
    </xf>
    <xf numFmtId="0" fontId="11" fillId="0" borderId="26" xfId="1" applyNumberFormat="1" applyFont="1" applyFill="1" applyBorder="1" applyAlignment="1">
      <alignment horizontal="right"/>
    </xf>
    <xf numFmtId="0" fontId="11" fillId="0" borderId="15" xfId="1" applyNumberFormat="1" applyFont="1" applyBorder="1" applyAlignment="1">
      <alignment horizontal="right"/>
    </xf>
    <xf numFmtId="0" fontId="11" fillId="0" borderId="26" xfId="1" applyNumberFormat="1" applyFont="1" applyBorder="1" applyAlignment="1">
      <alignment horizontal="right"/>
    </xf>
    <xf numFmtId="0" fontId="11" fillId="0" borderId="15" xfId="1" applyNumberFormat="1" applyFont="1" applyFill="1" applyBorder="1"/>
    <xf numFmtId="0" fontId="11" fillId="0" borderId="26" xfId="1" applyNumberFormat="1" applyFont="1" applyFill="1" applyBorder="1"/>
    <xf numFmtId="9" fontId="11" fillId="0" borderId="15" xfId="3" applyFont="1" applyFill="1" applyBorder="1"/>
    <xf numFmtId="0" fontId="11" fillId="0" borderId="15" xfId="1" applyNumberFormat="1" applyFont="1" applyBorder="1"/>
    <xf numFmtId="0" fontId="11" fillId="0" borderId="26" xfId="1" applyNumberFormat="1" applyFont="1" applyBorder="1"/>
    <xf numFmtId="0" fontId="11" fillId="0" borderId="31" xfId="1" applyNumberFormat="1" applyFont="1" applyFill="1" applyBorder="1"/>
    <xf numFmtId="0" fontId="11" fillId="0" borderId="31" xfId="1" applyNumberFormat="1" applyFont="1" applyBorder="1"/>
    <xf numFmtId="0" fontId="11" fillId="0" borderId="32" xfId="1" applyNumberFormat="1" applyFont="1" applyBorder="1"/>
    <xf numFmtId="164" fontId="11" fillId="3" borderId="1" xfId="2" applyNumberFormat="1" applyFont="1" applyFill="1" applyBorder="1"/>
    <xf numFmtId="164" fontId="11" fillId="3" borderId="28" xfId="2" applyNumberFormat="1" applyFont="1" applyFill="1" applyBorder="1"/>
    <xf numFmtId="0" fontId="17" fillId="0" borderId="15" xfId="0" applyFont="1" applyFill="1" applyBorder="1"/>
    <xf numFmtId="0" fontId="17" fillId="0" borderId="15" xfId="0" applyFont="1" applyBorder="1"/>
    <xf numFmtId="0" fontId="0" fillId="0" borderId="15" xfId="0" applyBorder="1"/>
    <xf numFmtId="0" fontId="17" fillId="0" borderId="0" xfId="0" applyFont="1" applyBorder="1"/>
    <xf numFmtId="0" fontId="0" fillId="0" borderId="15" xfId="0" applyFont="1" applyFill="1" applyBorder="1"/>
    <xf numFmtId="0" fontId="0" fillId="0" borderId="15" xfId="0" applyFill="1" applyBorder="1"/>
    <xf numFmtId="1" fontId="28" fillId="0" borderId="15" xfId="4" applyNumberFormat="1" applyFont="1" applyFill="1" applyBorder="1"/>
    <xf numFmtId="0" fontId="17" fillId="0" borderId="0" xfId="0" applyFont="1" applyFill="1" applyBorder="1"/>
    <xf numFmtId="169" fontId="15" fillId="8" borderId="16" xfId="1" applyNumberFormat="1" applyFont="1" applyFill="1" applyBorder="1" applyAlignment="1">
      <alignment horizontal="center"/>
    </xf>
    <xf numFmtId="169" fontId="15" fillId="8" borderId="16" xfId="1" applyNumberFormat="1" applyFont="1" applyFill="1" applyBorder="1" applyAlignment="1">
      <alignment horizontal="left"/>
    </xf>
    <xf numFmtId="169" fontId="15" fillId="8" borderId="18" xfId="1" applyNumberFormat="1" applyFont="1" applyFill="1" applyBorder="1" applyAlignment="1">
      <alignment horizontal="left"/>
    </xf>
    <xf numFmtId="169" fontId="20" fillId="10" borderId="0" xfId="1" applyNumberFormat="1" applyFont="1" applyFill="1" applyBorder="1"/>
    <xf numFmtId="169" fontId="23" fillId="8" borderId="16" xfId="1" applyNumberFormat="1" applyFont="1" applyFill="1" applyBorder="1" applyAlignment="1">
      <alignment horizontal="center"/>
    </xf>
    <xf numFmtId="169" fontId="23" fillId="8" borderId="17" xfId="1" applyNumberFormat="1" applyFont="1" applyFill="1" applyBorder="1" applyAlignment="1">
      <alignment horizontal="center"/>
    </xf>
    <xf numFmtId="0" fontId="24" fillId="8" borderId="17" xfId="0" applyFont="1" applyFill="1" applyBorder="1" applyAlignment="1">
      <alignment horizontal="center"/>
    </xf>
    <xf numFmtId="0" fontId="22" fillId="0" borderId="17" xfId="0" applyFont="1" applyBorder="1" applyAlignment="1"/>
    <xf numFmtId="0" fontId="22" fillId="0" borderId="18" xfId="0" applyFont="1" applyBorder="1" applyAlignment="1"/>
    <xf numFmtId="169" fontId="15" fillId="8" borderId="16" xfId="1" applyNumberFormat="1" applyFont="1" applyFill="1" applyBorder="1" applyAlignment="1">
      <alignment horizontal="center"/>
    </xf>
    <xf numFmtId="0" fontId="16" fillId="8" borderId="18" xfId="0" applyFont="1" applyFill="1" applyBorder="1" applyAlignment="1">
      <alignment horizontal="center"/>
    </xf>
    <xf numFmtId="169" fontId="15" fillId="8" borderId="16" xfId="1" applyNumberFormat="1" applyFont="1" applyFill="1" applyBorder="1" applyAlignment="1">
      <alignment horizontal="left"/>
    </xf>
    <xf numFmtId="169" fontId="15" fillId="8" borderId="18" xfId="1" applyNumberFormat="1" applyFont="1" applyFill="1" applyBorder="1" applyAlignment="1">
      <alignment horizontal="left"/>
    </xf>
    <xf numFmtId="169" fontId="15" fillId="8" borderId="17" xfId="1" applyNumberFormat="1" applyFont="1" applyFill="1" applyBorder="1" applyAlignment="1">
      <alignment horizontal="center"/>
    </xf>
    <xf numFmtId="0" fontId="9" fillId="7" borderId="0" xfId="4" applyFont="1" applyFill="1" applyBorder="1" applyAlignment="1">
      <alignment horizontal="center" wrapText="1" shrinkToFit="1"/>
    </xf>
    <xf numFmtId="0" fontId="20" fillId="6" borderId="20" xfId="1" applyNumberFormat="1" applyFont="1" applyFill="1" applyBorder="1" applyAlignment="1" applyProtection="1">
      <alignment horizontal="right"/>
      <protection locked="0"/>
    </xf>
    <xf numFmtId="171" fontId="20" fillId="6" borderId="8" xfId="1" applyNumberFormat="1" applyFont="1" applyFill="1" applyBorder="1" applyAlignment="1" applyProtection="1">
      <alignment horizontal="right"/>
      <protection locked="0"/>
    </xf>
    <xf numFmtId="0" fontId="20" fillId="6" borderId="5" xfId="0" applyFont="1" applyFill="1" applyBorder="1" applyAlignment="1" applyProtection="1">
      <alignment horizontal="right"/>
      <protection locked="0"/>
    </xf>
    <xf numFmtId="0" fontId="20" fillId="6" borderId="5" xfId="1" applyNumberFormat="1" applyFont="1" applyFill="1" applyBorder="1" applyAlignment="1" applyProtection="1">
      <alignment horizontal="right"/>
      <protection locked="0"/>
    </xf>
    <xf numFmtId="174" fontId="20" fillId="6" borderId="5" xfId="3" applyNumberFormat="1" applyFont="1" applyFill="1" applyBorder="1" applyAlignment="1" applyProtection="1">
      <alignment horizontal="right"/>
      <protection locked="0"/>
    </xf>
    <xf numFmtId="171" fontId="20" fillId="6" borderId="5" xfId="3" applyNumberFormat="1" applyFont="1" applyFill="1" applyBorder="1" applyAlignment="1" applyProtection="1">
      <alignment horizontal="right"/>
      <protection locked="0"/>
    </xf>
    <xf numFmtId="3" fontId="20" fillId="6" borderId="5" xfId="0" applyNumberFormat="1" applyFont="1" applyFill="1" applyBorder="1" applyAlignment="1" applyProtection="1">
      <alignment horizontal="right"/>
      <protection locked="0"/>
    </xf>
    <xf numFmtId="39" fontId="20" fillId="6" borderId="5" xfId="1" applyNumberFormat="1" applyFont="1" applyFill="1" applyBorder="1" applyAlignment="1" applyProtection="1">
      <alignment horizontal="right"/>
      <protection locked="0"/>
    </xf>
    <xf numFmtId="166" fontId="20" fillId="6" borderId="5" xfId="0" applyNumberFormat="1" applyFont="1" applyFill="1" applyBorder="1" applyAlignment="1" applyProtection="1">
      <alignment horizontal="right"/>
      <protection locked="0"/>
    </xf>
    <xf numFmtId="169" fontId="20" fillId="6" borderId="8" xfId="1" applyNumberFormat="1" applyFont="1" applyFill="1" applyBorder="1" applyProtection="1">
      <protection locked="0"/>
    </xf>
    <xf numFmtId="164" fontId="25" fillId="6" borderId="5" xfId="2" applyNumberFormat="1" applyFont="1" applyFill="1" applyBorder="1" applyProtection="1">
      <protection locked="0"/>
    </xf>
    <xf numFmtId="165" fontId="20" fillId="6" borderId="5" xfId="2" applyNumberFormat="1" applyFont="1" applyFill="1" applyBorder="1" applyAlignment="1" applyProtection="1">
      <alignment horizontal="right"/>
      <protection locked="0"/>
    </xf>
    <xf numFmtId="0" fontId="25" fillId="6" borderId="5" xfId="2" applyNumberFormat="1" applyFont="1" applyFill="1" applyBorder="1" applyProtection="1">
      <protection locked="0"/>
    </xf>
    <xf numFmtId="9" fontId="25" fillId="6" borderId="5" xfId="3" applyFont="1" applyFill="1" applyBorder="1" applyProtection="1">
      <protection locked="0"/>
    </xf>
    <xf numFmtId="164" fontId="25" fillId="6" borderId="5" xfId="2" applyNumberFormat="1" applyFont="1" applyFill="1" applyBorder="1" applyAlignment="1" applyProtection="1">
      <alignment horizontal="right"/>
      <protection locked="0"/>
    </xf>
    <xf numFmtId="9" fontId="20" fillId="6" borderId="5" xfId="3" applyFont="1" applyFill="1" applyBorder="1" applyProtection="1">
      <protection locked="0"/>
    </xf>
    <xf numFmtId="164" fontId="25" fillId="6" borderId="8" xfId="2" applyNumberFormat="1" applyFont="1" applyFill="1" applyBorder="1" applyProtection="1">
      <protection locked="0"/>
    </xf>
    <xf numFmtId="0" fontId="20" fillId="6" borderId="3" xfId="1" applyNumberFormat="1" applyFont="1" applyFill="1" applyBorder="1" applyAlignment="1" applyProtection="1">
      <alignment horizontal="right"/>
      <protection locked="0"/>
    </xf>
    <xf numFmtId="175" fontId="20" fillId="6" borderId="15" xfId="1" applyNumberFormat="1" applyFont="1" applyFill="1" applyBorder="1" applyAlignment="1" applyProtection="1">
      <alignment horizontal="right"/>
      <protection locked="0"/>
    </xf>
    <xf numFmtId="1" fontId="20" fillId="6" borderId="26" xfId="1" applyNumberFormat="1" applyFont="1" applyFill="1" applyBorder="1" applyAlignment="1" applyProtection="1">
      <alignment horizontal="right"/>
      <protection locked="0"/>
    </xf>
    <xf numFmtId="9" fontId="20" fillId="6" borderId="5" xfId="3" applyFont="1" applyFill="1" applyBorder="1" applyAlignment="1" applyProtection="1">
      <alignment horizontal="right"/>
      <protection locked="0"/>
    </xf>
    <xf numFmtId="9" fontId="20" fillId="6" borderId="8" xfId="3" applyFont="1" applyFill="1" applyBorder="1" applyAlignment="1" applyProtection="1">
      <alignment horizontal="right"/>
      <protection locked="0"/>
    </xf>
    <xf numFmtId="1" fontId="20" fillId="6" borderId="5" xfId="3" applyNumberFormat="1" applyFont="1" applyFill="1" applyBorder="1" applyAlignment="1" applyProtection="1">
      <alignment horizontal="right"/>
      <protection locked="0"/>
    </xf>
    <xf numFmtId="175" fontId="20" fillId="3" borderId="0" xfId="1" applyNumberFormat="1" applyFont="1" applyFill="1" applyBorder="1" applyAlignment="1" applyProtection="1">
      <alignment horizontal="right"/>
    </xf>
    <xf numFmtId="1" fontId="20" fillId="3" borderId="5" xfId="1" applyNumberFormat="1" applyFont="1" applyFill="1" applyBorder="1" applyAlignment="1" applyProtection="1">
      <alignment horizontal="right"/>
    </xf>
    <xf numFmtId="0" fontId="0" fillId="9" borderId="15" xfId="0" applyFill="1" applyBorder="1" applyProtection="1">
      <protection locked="0"/>
    </xf>
    <xf numFmtId="2" fontId="28" fillId="9" borderId="15" xfId="4" applyNumberFormat="1" applyFont="1" applyFill="1" applyBorder="1" applyProtection="1">
      <protection locked="0"/>
    </xf>
    <xf numFmtId="43" fontId="28" fillId="9" borderId="15" xfId="9" applyFont="1" applyFill="1" applyBorder="1" applyProtection="1">
      <protection locked="0"/>
    </xf>
  </cellXfs>
  <cellStyles count="13">
    <cellStyle name="Comma" xfId="1" builtinId="3"/>
    <cellStyle name="Comma 2" xfId="5"/>
    <cellStyle name="Comma 3" xfId="8"/>
    <cellStyle name="Comma 4" xfId="9"/>
    <cellStyle name="Currency" xfId="2" builtinId="4"/>
    <cellStyle name="Currency 2" xfId="6"/>
    <cellStyle name="Normal" xfId="0" builtinId="0"/>
    <cellStyle name="Normal 2" xfId="4"/>
    <cellStyle name="Normal 2 2" xfId="10"/>
    <cellStyle name="Normal 2 3" xfId="11"/>
    <cellStyle name="Normal 3" xfId="12"/>
    <cellStyle name="Percent" xfId="3" builtinId="5"/>
    <cellStyle name="Percent 2" xfId="7"/>
  </cellStyles>
  <dxfs count="1">
    <dxf>
      <font>
        <color rgb="FF9C0006"/>
      </font>
      <fill>
        <patternFill>
          <bgColor rgb="FFFFC7CE"/>
        </patternFill>
      </fill>
    </dxf>
  </dxfs>
  <tableStyles count="0" defaultTableStyle="TableStyleMedium9" defaultPivotStyle="PivotStyleLight16"/>
  <colors>
    <mruColors>
      <color rgb="FFFF0000"/>
      <color rgb="FFD7A900"/>
      <color rgb="FFFFE389"/>
      <color rgb="FF3095B4"/>
      <color rgb="FFFFFF99"/>
      <color rgb="FFCE8E00"/>
      <color rgb="FF72B5CC"/>
      <color rgb="FFE0DED8"/>
      <color rgb="FF4A3C31"/>
      <color rgb="FFA8B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Balance anual y acumulado de efectivo </a:t>
            </a:r>
          </a:p>
        </c:rich>
      </c:tx>
      <c:overlay val="0"/>
    </c:title>
    <c:autoTitleDeleted val="0"/>
    <c:plotArea>
      <c:layout>
        <c:manualLayout>
          <c:layoutTarget val="inner"/>
          <c:xMode val="edge"/>
          <c:yMode val="edge"/>
          <c:x val="0.13879802398269594"/>
          <c:y val="0.10693286479685907"/>
          <c:w val="0.69265398854035876"/>
          <c:h val="0.83386269278323677"/>
        </c:manualLayout>
      </c:layout>
      <c:barChart>
        <c:barDir val="col"/>
        <c:grouping val="clustered"/>
        <c:varyColors val="0"/>
        <c:ser>
          <c:idx val="1"/>
          <c:order val="0"/>
          <c:tx>
            <c:strRef>
              <c:f>'4-Resumen de ingresos y gastos'!$B$32</c:f>
              <c:strCache>
                <c:ptCount val="1"/>
                <c:pt idx="0">
                  <c:v>Monto en caja</c:v>
                </c:pt>
              </c:strCache>
            </c:strRef>
          </c:tx>
          <c:invertIfNegative val="0"/>
          <c:cat>
            <c:numRef>
              <c:f>'4-Resumen de ingresos y gastos'!$C$30:$X$30</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gastos'!$C$32:$X$32</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75"/>
        <c:axId val="308202320"/>
        <c:axId val="308202712"/>
      </c:barChart>
      <c:lineChart>
        <c:grouping val="standard"/>
        <c:varyColors val="0"/>
        <c:ser>
          <c:idx val="0"/>
          <c:order val="1"/>
          <c:tx>
            <c:v>Balance anual</c:v>
          </c:tx>
          <c:marker>
            <c:symbol val="none"/>
          </c:marker>
          <c:val>
            <c:numRef>
              <c:f>'4-Resumen de ingresos y gastos'!$C$27:$X$27</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dLbls>
          <c:showLegendKey val="0"/>
          <c:showVal val="0"/>
          <c:showCatName val="0"/>
          <c:showSerName val="0"/>
          <c:showPercent val="0"/>
          <c:showBubbleSize val="0"/>
        </c:dLbls>
        <c:marker val="1"/>
        <c:smooth val="0"/>
        <c:axId val="308202320"/>
        <c:axId val="308202712"/>
      </c:lineChart>
      <c:catAx>
        <c:axId val="308202320"/>
        <c:scaling>
          <c:orientation val="minMax"/>
        </c:scaling>
        <c:delete val="0"/>
        <c:axPos val="b"/>
        <c:numFmt formatCode="General" sourceLinked="1"/>
        <c:majorTickMark val="none"/>
        <c:minorTickMark val="none"/>
        <c:tickLblPos val="nextTo"/>
        <c:crossAx val="308202712"/>
        <c:crosses val="autoZero"/>
        <c:auto val="1"/>
        <c:lblAlgn val="ctr"/>
        <c:lblOffset val="100"/>
        <c:noMultiLvlLbl val="0"/>
      </c:catAx>
      <c:valAx>
        <c:axId val="308202712"/>
        <c:scaling>
          <c:orientation val="minMax"/>
        </c:scaling>
        <c:delete val="0"/>
        <c:axPos val="l"/>
        <c:majorGridlines/>
        <c:numFmt formatCode="&quot;$b&quot;\ #,##0_);\(&quot;$b&quot;\ #,##0\)" sourceLinked="1"/>
        <c:majorTickMark val="none"/>
        <c:minorTickMark val="none"/>
        <c:tickLblPos val="nextTo"/>
        <c:spPr>
          <a:ln w="9525">
            <a:noFill/>
          </a:ln>
        </c:spPr>
        <c:crossAx val="308202320"/>
        <c:crosses val="autoZero"/>
        <c:crossBetween val="between"/>
      </c:valAx>
    </c:plotArea>
    <c:legend>
      <c:legendPos val="r"/>
      <c:layout>
        <c:manualLayout>
          <c:xMode val="edge"/>
          <c:yMode val="edge"/>
          <c:x val="0.25646841225280614"/>
          <c:y val="0.84112171102579103"/>
          <c:w val="0.15970853063827847"/>
          <c:h val="9.0373744604238526E-2"/>
        </c:manualLayout>
      </c:layout>
      <c:overlay val="0"/>
    </c:legend>
    <c:plotVisOnly val="1"/>
    <c:dispBlanksAs val="gap"/>
    <c:showDLblsOverMax val="0"/>
  </c:chart>
  <c:txPr>
    <a:bodyPr/>
    <a:lstStyle/>
    <a:p>
      <a:pPr>
        <a:defRPr sz="1200"/>
      </a:pPr>
      <a:endParaRPr lang="en-US"/>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Ingresos y egresos anuales</a:t>
            </a:r>
          </a:p>
        </c:rich>
      </c:tx>
      <c:overlay val="0"/>
    </c:title>
    <c:autoTitleDeleted val="0"/>
    <c:plotArea>
      <c:layout>
        <c:manualLayout>
          <c:layoutTarget val="inner"/>
          <c:xMode val="edge"/>
          <c:yMode val="edge"/>
          <c:x val="0.11196381056972184"/>
          <c:y val="0.1428241624127651"/>
          <c:w val="0.6607690075047703"/>
          <c:h val="0.77236406092367904"/>
        </c:manualLayout>
      </c:layout>
      <c:barChart>
        <c:barDir val="col"/>
        <c:grouping val="clustered"/>
        <c:varyColors val="0"/>
        <c:ser>
          <c:idx val="1"/>
          <c:order val="0"/>
          <c:tx>
            <c:v>Gasto Operación y mantenimiento</c:v>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gastos'!$C$23:$X$23</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1"/>
          <c:tx>
            <c:v>Gasto remplazos</c:v>
          </c:tx>
          <c:spPr>
            <a:solidFill>
              <a:schemeClr val="accent3"/>
            </a:solidFill>
            <a:ln w="0">
              <a:noFill/>
            </a:ln>
          </c:spPr>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gastos'!$C$24:$X$24</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0"/>
          <c:order val="2"/>
          <c:tx>
            <c:v>Ingreso</c:v>
          </c:tx>
          <c:spPr>
            <a:ln w="28575">
              <a:noFill/>
            </a:ln>
          </c:spPr>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gastos'!$C$20:$X$20</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55"/>
        <c:axId val="308203496"/>
        <c:axId val="308203888"/>
      </c:barChart>
      <c:catAx>
        <c:axId val="308203496"/>
        <c:scaling>
          <c:orientation val="minMax"/>
        </c:scaling>
        <c:delete val="0"/>
        <c:axPos val="b"/>
        <c:numFmt formatCode="General" sourceLinked="1"/>
        <c:majorTickMark val="none"/>
        <c:minorTickMark val="none"/>
        <c:tickLblPos val="nextTo"/>
        <c:crossAx val="308203888"/>
        <c:crosses val="autoZero"/>
        <c:auto val="1"/>
        <c:lblAlgn val="ctr"/>
        <c:lblOffset val="100"/>
        <c:noMultiLvlLbl val="0"/>
      </c:catAx>
      <c:valAx>
        <c:axId val="308203888"/>
        <c:scaling>
          <c:orientation val="minMax"/>
        </c:scaling>
        <c:delete val="0"/>
        <c:axPos val="l"/>
        <c:majorGridlines/>
        <c:numFmt formatCode="&quot;$b&quot;\ #,##0_);\(&quot;$b&quot;\ #,##0\)" sourceLinked="1"/>
        <c:majorTickMark val="none"/>
        <c:minorTickMark val="none"/>
        <c:tickLblPos val="nextTo"/>
        <c:crossAx val="308203496"/>
        <c:crosses val="autoZero"/>
        <c:crossBetween val="between"/>
      </c:valAx>
    </c:plotArea>
    <c:legend>
      <c:legendPos val="r"/>
      <c:layout>
        <c:manualLayout>
          <c:xMode val="edge"/>
          <c:yMode val="edge"/>
          <c:x val="0.76203239923663102"/>
          <c:y val="0.29889448518741885"/>
          <c:w val="0.22858736477288072"/>
          <c:h val="0.35825951352558016"/>
        </c:manualLayout>
      </c:layout>
      <c:overlay val="0"/>
      <c:spPr>
        <a:ln w="0">
          <a:noFill/>
        </a:ln>
      </c:spPr>
    </c:legend>
    <c:plotVisOnly val="1"/>
    <c:dispBlanksAs val="gap"/>
    <c:showDLblsOverMax val="0"/>
  </c:chart>
  <c:txPr>
    <a:bodyPr/>
    <a:lstStyle/>
    <a:p>
      <a:pPr>
        <a:defRPr sz="1200"/>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Desglose de fuentes de ingresos</a:t>
            </a:r>
          </a:p>
        </c:rich>
      </c:tx>
      <c:layout>
        <c:manualLayout>
          <c:xMode val="edge"/>
          <c:yMode val="edge"/>
          <c:x val="0.28151185258967892"/>
          <c:y val="3.5264533362413253E-2"/>
        </c:manualLayout>
      </c:layout>
      <c:overlay val="1"/>
    </c:title>
    <c:autoTitleDeleted val="0"/>
    <c:plotArea>
      <c:layout>
        <c:manualLayout>
          <c:layoutTarget val="inner"/>
          <c:xMode val="edge"/>
          <c:yMode val="edge"/>
          <c:x val="6.3287436296354208E-2"/>
          <c:y val="0.12977402621069162"/>
          <c:w val="0.61636653944239095"/>
          <c:h val="0.79097981511910598"/>
        </c:manualLayout>
      </c:layout>
      <c:barChart>
        <c:barDir val="col"/>
        <c:grouping val="stacked"/>
        <c:varyColors val="0"/>
        <c:ser>
          <c:idx val="3"/>
          <c:order val="0"/>
          <c:tx>
            <c:strRef>
              <c:f>'4-Resumen de ingresos y gastos'!$B$13</c:f>
              <c:strCache>
                <c:ptCount val="1"/>
                <c:pt idx="0">
                  <c:v>Tarifas</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gastos'!$C$13:$X$13</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4"/>
          <c:order val="1"/>
          <c:tx>
            <c:strRef>
              <c:f>'4-Resumen de ingresos y gastos'!$B$14</c:f>
              <c:strCache>
                <c:ptCount val="1"/>
                <c:pt idx="0">
                  <c:v>Conexiones nuevas</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gastos'!$C$14:$X$14</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5"/>
          <c:order val="2"/>
          <c:tx>
            <c:strRef>
              <c:f>'4-Resumen de ingresos y gastos'!$B$15</c:f>
              <c:strCache>
                <c:ptCount val="1"/>
                <c:pt idx="0">
                  <c:v>Multas</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gastos'!$C$15:$X$15</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6"/>
          <c:order val="3"/>
          <c:tx>
            <c:strRef>
              <c:f>'4-Resumen de ingresos y gastos'!$B$16</c:f>
              <c:strCache>
                <c:ptCount val="1"/>
                <c:pt idx="0">
                  <c:v>Cuotas de emergencia</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gastos'!$C$16:$X$16</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7"/>
          <c:order val="4"/>
          <c:tx>
            <c:strRef>
              <c:f>'4-Resumen de ingresos y gastos'!$B$17</c:f>
              <c:strCache>
                <c:ptCount val="1"/>
                <c:pt idx="0">
                  <c:v>Contraparte de usuarios hacia el remplazo</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gastos'!$C$17:$X$17</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8"/>
          <c:order val="5"/>
          <c:tx>
            <c:strRef>
              <c:f>'4-Resumen de ingresos y gastos'!$B$18</c:f>
              <c:strCache>
                <c:ptCount val="1"/>
                <c:pt idx="0">
                  <c:v>Interés del saldo bancario</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gastos'!$C$18:$X$18</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9"/>
          <c:order val="6"/>
          <c:tx>
            <c:strRef>
              <c:f>'4-Resumen de ingresos y gastos'!$B$19</c:f>
              <c:strCache>
                <c:ptCount val="1"/>
                <c:pt idx="0">
                  <c:v>Interés de los prestamos a los socios del EPSA</c:v>
                </c:pt>
              </c:strCache>
            </c:strRef>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'4-Resumen de ingresos y gastos'!$C$19:$X$19</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150"/>
        <c:overlap val="100"/>
        <c:axId val="308204672"/>
        <c:axId val="308205064"/>
      </c:barChart>
      <c:catAx>
        <c:axId val="308204672"/>
        <c:scaling>
          <c:orientation val="minMax"/>
        </c:scaling>
        <c:delete val="0"/>
        <c:axPos val="b"/>
        <c:numFmt formatCode="General" sourceLinked="1"/>
        <c:majorTickMark val="out"/>
        <c:minorTickMark val="none"/>
        <c:tickLblPos val="nextTo"/>
        <c:crossAx val="308205064"/>
        <c:crosses val="autoZero"/>
        <c:auto val="1"/>
        <c:lblAlgn val="ctr"/>
        <c:lblOffset val="100"/>
        <c:noMultiLvlLbl val="0"/>
      </c:catAx>
      <c:valAx>
        <c:axId val="308205064"/>
        <c:scaling>
          <c:orientation val="minMax"/>
        </c:scaling>
        <c:delete val="0"/>
        <c:axPos val="l"/>
        <c:majorGridlines/>
        <c:numFmt formatCode="&quot;$b&quot;\ #,##0_);\(&quot;$b&quot;\ #,##0\)" sourceLinked="1"/>
        <c:majorTickMark val="out"/>
        <c:minorTickMark val="none"/>
        <c:tickLblPos val="nextTo"/>
        <c:crossAx val="308204672"/>
        <c:crosses val="autoZero"/>
        <c:crossBetween val="between"/>
      </c:valAx>
    </c:plotArea>
    <c:legend>
      <c:legendPos val="r"/>
      <c:layout>
        <c:manualLayout>
          <c:xMode val="edge"/>
          <c:yMode val="edge"/>
          <c:x val="0.70342469683783149"/>
          <c:y val="0.17635832119593428"/>
          <c:w val="0.28698626275581474"/>
          <c:h val="0.71546135568145053"/>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Desglose de gastos</a:t>
            </a:r>
          </a:p>
        </c:rich>
      </c:tx>
      <c:layout>
        <c:manualLayout>
          <c:xMode val="edge"/>
          <c:yMode val="edge"/>
          <c:x val="0.32970231974287151"/>
          <c:y val="5.663716814159292E-2"/>
        </c:manualLayout>
      </c:layout>
      <c:overlay val="1"/>
    </c:title>
    <c:autoTitleDeleted val="0"/>
    <c:plotArea>
      <c:layout>
        <c:manualLayout>
          <c:layoutTarget val="inner"/>
          <c:xMode val="edge"/>
          <c:yMode val="edge"/>
          <c:x val="0.12558666646256006"/>
          <c:y val="0.15561715394097123"/>
          <c:w val="0.58094201916436516"/>
          <c:h val="0.73725587377969548"/>
        </c:manualLayout>
      </c:layout>
      <c:barChart>
        <c:barDir val="col"/>
        <c:grouping val="stacked"/>
        <c:varyColors val="0"/>
        <c:ser>
          <c:idx val="1"/>
          <c:order val="0"/>
          <c:tx>
            <c:v>Gastos de operación</c:v>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'3-Proyección de gastos'!$H$20:$AC$20</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0"/>
          <c:order val="1"/>
          <c:tx>
            <c:v>Gastos en el pago del prestamo</c:v>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'3-Proyección de gastos'!#REF!</c:f>
              <c:numCache>
                <c:formatCode>General</c:formatCode>
                <c:ptCount val="1"/>
                <c:pt idx="0">
                  <c:v>1</c:v>
                </c:pt>
              </c:numCache>
            </c:numRef>
          </c:val>
        </c:ser>
        <c:ser>
          <c:idx val="3"/>
          <c:order val="2"/>
          <c:tx>
            <c:v>Gastos en reemplazos mayores</c:v>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'3-Proyección de gastos'!$H$43:$AC$43</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3"/>
          <c:tx>
            <c:v>Gastos de reemplazos menores</c:v>
          </c:tx>
          <c:invertIfNegative val="0"/>
          <c:cat>
            <c:numRef>
              <c:f>'4-Resumen de ingresos y gastos'!$C$11:$X$11</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'3-Proyección de gastos'!$H$28:$AC$28</c:f>
              <c:numCache>
                <c:formatCode>"$b"\ #,##0_);\("$b"\ #,##0\)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gapWidth val="150"/>
        <c:overlap val="100"/>
        <c:axId val="308205848"/>
        <c:axId val="308888560"/>
      </c:barChart>
      <c:catAx>
        <c:axId val="308205848"/>
        <c:scaling>
          <c:orientation val="minMax"/>
        </c:scaling>
        <c:delete val="0"/>
        <c:axPos val="b"/>
        <c:numFmt formatCode="General" sourceLinked="1"/>
        <c:majorTickMark val="out"/>
        <c:minorTickMark val="none"/>
        <c:tickLblPos val="nextTo"/>
        <c:crossAx val="308888560"/>
        <c:crosses val="autoZero"/>
        <c:auto val="1"/>
        <c:lblAlgn val="ctr"/>
        <c:lblOffset val="100"/>
        <c:noMultiLvlLbl val="0"/>
      </c:catAx>
      <c:valAx>
        <c:axId val="308888560"/>
        <c:scaling>
          <c:orientation val="minMax"/>
        </c:scaling>
        <c:delete val="0"/>
        <c:axPos val="l"/>
        <c:majorGridlines/>
        <c:numFmt formatCode="&quot;$b&quot;\ #,##0_);\(&quot;$b&quot;\ #,##0\)" sourceLinked="1"/>
        <c:majorTickMark val="out"/>
        <c:minorTickMark val="none"/>
        <c:tickLblPos val="nextTo"/>
        <c:crossAx val="308205848"/>
        <c:crosses val="autoZero"/>
        <c:crossBetween val="between"/>
      </c:valAx>
    </c:plotArea>
    <c:legend>
      <c:legendPos val="r"/>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66674</xdr:rowOff>
    </xdr:from>
    <xdr:to>
      <xdr:col>15</xdr:col>
      <xdr:colOff>190501</xdr:colOff>
      <xdr:row>44</xdr:row>
      <xdr:rowOff>57149</xdr:rowOff>
    </xdr:to>
    <xdr:sp macro="" textlink="">
      <xdr:nvSpPr>
        <xdr:cNvPr id="2" name="TextBox 1"/>
        <xdr:cNvSpPr txBox="1"/>
      </xdr:nvSpPr>
      <xdr:spPr>
        <a:xfrm>
          <a:off x="1" y="257174"/>
          <a:ext cx="9334500" cy="818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VE" sz="1100" u="sng">
              <a:solidFill>
                <a:schemeClr val="dk1"/>
              </a:solidFill>
              <a:latin typeface="+mn-lt"/>
              <a:ea typeface="+mn-ea"/>
              <a:cs typeface="+mn-cs"/>
            </a:rPr>
            <a:t>Instrucciones de "A Qué Costo"</a:t>
          </a: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Estructura:</a:t>
          </a:r>
          <a:r>
            <a:rPr lang="es-VE" sz="1100" b="1">
              <a:solidFill>
                <a:schemeClr val="dk1"/>
              </a:solidFill>
              <a:latin typeface="+mn-lt"/>
              <a:ea typeface="+mn-ea"/>
              <a:cs typeface="+mn-cs"/>
            </a:rPr>
            <a:t> </a:t>
          </a:r>
        </a:p>
        <a:p>
          <a:r>
            <a:rPr lang="es-VE" sz="1100" b="0">
              <a:solidFill>
                <a:schemeClr val="dk1"/>
              </a:solidFill>
              <a:latin typeface="+mn-lt"/>
              <a:ea typeface="+mn-ea"/>
              <a:cs typeface="+mn-cs"/>
            </a:rPr>
            <a:t>La herramienta tiene una hoja para</a:t>
          </a:r>
          <a:r>
            <a:rPr lang="es-VE" sz="1100" b="0" baseline="0">
              <a:solidFill>
                <a:schemeClr val="dk1"/>
              </a:solidFill>
              <a:latin typeface="+mn-lt"/>
              <a:ea typeface="+mn-ea"/>
              <a:cs typeface="+mn-cs"/>
            </a:rPr>
            <a:t> </a:t>
          </a:r>
          <a:r>
            <a:rPr lang="es-VE" sz="1100" b="1" baseline="0">
              <a:solidFill>
                <a:schemeClr val="dk1"/>
              </a:solidFill>
              <a:latin typeface="+mn-lt"/>
              <a:ea typeface="+mn-ea"/>
              <a:cs typeface="+mn-cs"/>
            </a:rPr>
            <a:t>datos de entrada</a:t>
          </a:r>
          <a:r>
            <a:rPr lang="es-VE" sz="1100" b="0" baseline="0">
              <a:solidFill>
                <a:schemeClr val="dk1"/>
              </a:solidFill>
              <a:latin typeface="+mn-lt"/>
              <a:ea typeface="+mn-ea"/>
              <a:cs typeface="+mn-cs"/>
            </a:rPr>
            <a:t>:</a:t>
          </a:r>
        </a:p>
        <a:p>
          <a:r>
            <a:rPr lang="es-VE" sz="1100" b="0" baseline="0">
              <a:solidFill>
                <a:schemeClr val="dk1"/>
              </a:solidFill>
              <a:latin typeface="+mn-lt"/>
              <a:ea typeface="+mn-ea"/>
              <a:cs typeface="+mn-cs"/>
            </a:rPr>
            <a:t>2 - Datos de entrada; esta hoja contiene una serie de cuadros a llenar con información general de la comunidad, los ingresos de la  EPSA, los gastos por parte de la EPSA, datos del costo de la inversión realizada en el sistema (que se calcula para calcular el costo de remplazo), e información acerca de la contrapartida esperada de la comunidad para obras de remplazo. Finalmente, contiene un cuadro para calcular un punto de equilibrio.</a:t>
          </a:r>
        </a:p>
        <a:p>
          <a:endParaRPr lang="es-VE" sz="1100" b="0" baseline="0">
            <a:solidFill>
              <a:schemeClr val="dk1"/>
            </a:solidFill>
            <a:latin typeface="+mn-lt"/>
            <a:ea typeface="+mn-ea"/>
            <a:cs typeface="+mn-cs"/>
          </a:endParaRPr>
        </a:p>
        <a:p>
          <a:r>
            <a:rPr lang="es-VE" sz="1100" b="0" baseline="0">
              <a:solidFill>
                <a:schemeClr val="dk1"/>
              </a:solidFill>
              <a:latin typeface="+mn-lt"/>
              <a:ea typeface="+mn-ea"/>
              <a:cs typeface="+mn-cs"/>
            </a:rPr>
            <a:t>Además, tiene tres </a:t>
          </a:r>
          <a:r>
            <a:rPr lang="es-VE" sz="1100" b="1" baseline="0">
              <a:solidFill>
                <a:schemeClr val="dk1"/>
              </a:solidFill>
              <a:latin typeface="+mn-lt"/>
              <a:ea typeface="+mn-ea"/>
              <a:cs typeface="+mn-cs"/>
            </a:rPr>
            <a:t>hojas de cálculo</a:t>
          </a:r>
          <a:r>
            <a:rPr lang="es-VE" sz="1100" b="0" baseline="0">
              <a:solidFill>
                <a:schemeClr val="dk1"/>
              </a:solidFill>
              <a:latin typeface="+mn-lt"/>
              <a:ea typeface="+mn-ea"/>
              <a:cs typeface="+mn-cs"/>
            </a:rPr>
            <a:t>:</a:t>
          </a:r>
        </a:p>
        <a:p>
          <a:r>
            <a:rPr lang="es-VE" sz="1100" b="0" baseline="0">
              <a:solidFill>
                <a:schemeClr val="dk1"/>
              </a:solidFill>
              <a:latin typeface="+mn-lt"/>
              <a:ea typeface="+mn-ea"/>
              <a:cs typeface="+mn-cs"/>
            </a:rPr>
            <a:t>3- Proyección de gastos. Es un cálculo detallado de todos los gastos que se proyectan para los próximos 10 anos, diferenciando entre los de operación y mantenimiento menor, de remplazos y los costos de capital</a:t>
          </a:r>
        </a:p>
        <a:p>
          <a:r>
            <a:rPr lang="es-VE" sz="1100" b="0" baseline="0">
              <a:solidFill>
                <a:schemeClr val="dk1"/>
              </a:solidFill>
              <a:latin typeface="+mn-lt"/>
              <a:ea typeface="+mn-ea"/>
              <a:cs typeface="+mn-cs"/>
            </a:rPr>
            <a:t>4- Resumen de ingresos y gastos. Esta presenta el resumen de los gastos detallados calculados en la hoja 3. Además presenta la proyección de ingresos. Con base en esto se establece el balance anual, así como el monto que el EPSA tendría en reserva</a:t>
          </a:r>
        </a:p>
        <a:p>
          <a:r>
            <a:rPr lang="es-VE" sz="1100" b="0" baseline="0">
              <a:solidFill>
                <a:schemeClr val="dk1"/>
              </a:solidFill>
              <a:latin typeface="+mn-lt"/>
              <a:ea typeface="+mn-ea"/>
              <a:cs typeface="+mn-cs"/>
            </a:rPr>
            <a:t>5-Gráficas. Las gráficas presentadas aquí presentan un resumen de los datos en la hoja 4.</a:t>
          </a:r>
        </a:p>
        <a:p>
          <a:endParaRPr lang="es-VE" sz="1100" b="0" baseline="0">
            <a:solidFill>
              <a:schemeClr val="dk1"/>
            </a:solidFill>
            <a:latin typeface="+mn-lt"/>
            <a:ea typeface="+mn-ea"/>
            <a:cs typeface="+mn-cs"/>
          </a:endParaRPr>
        </a:p>
        <a:p>
          <a:r>
            <a:rPr lang="es-VE" sz="1100" b="0" baseline="0">
              <a:solidFill>
                <a:schemeClr val="dk1"/>
              </a:solidFill>
              <a:latin typeface="+mn-lt"/>
              <a:ea typeface="+mn-ea"/>
              <a:cs typeface="+mn-cs"/>
            </a:rPr>
            <a:t>Finalmente, hay una hoja con </a:t>
          </a:r>
          <a:r>
            <a:rPr lang="es-VE" sz="1100" b="1" baseline="0">
              <a:solidFill>
                <a:schemeClr val="dk1"/>
              </a:solidFill>
              <a:latin typeface="+mn-lt"/>
              <a:ea typeface="+mn-ea"/>
              <a:cs typeface="+mn-cs"/>
            </a:rPr>
            <a:t>datos de referencia</a:t>
          </a:r>
          <a:r>
            <a:rPr lang="es-VE" sz="1100" b="0" baseline="0">
              <a:solidFill>
                <a:schemeClr val="dk1"/>
              </a:solidFill>
              <a:latin typeface="+mn-lt"/>
              <a:ea typeface="+mn-ea"/>
              <a:cs typeface="+mn-cs"/>
            </a:rPr>
            <a:t>. Contiene datos acerca de la vida útil de diferentes componentes de infraestructura, y datos financieros para calcular la despreciación.</a:t>
          </a:r>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s-VE" sz="1100" b="1" u="sng">
              <a:solidFill>
                <a:schemeClr val="dk1"/>
              </a:solidFill>
              <a:latin typeface="+mn-lt"/>
              <a:ea typeface="+mn-ea"/>
              <a:cs typeface="+mn-cs"/>
            </a:rPr>
            <a:t>Pasos: </a:t>
          </a:r>
          <a:r>
            <a:rPr lang="es-VE" sz="1100" b="1">
              <a:solidFill>
                <a:schemeClr val="dk1"/>
              </a:solidFill>
              <a:latin typeface="+mn-lt"/>
              <a:ea typeface="+mn-ea"/>
              <a:cs typeface="+mn-cs"/>
            </a:rPr>
            <a:t> </a:t>
          </a:r>
          <a:endParaRPr lang="en-GB" sz="1100">
            <a:solidFill>
              <a:schemeClr val="dk1"/>
            </a:solidFill>
            <a:latin typeface="+mn-lt"/>
            <a:ea typeface="+mn-ea"/>
            <a:cs typeface="+mn-cs"/>
          </a:endParaRPr>
        </a:p>
        <a:p>
          <a:r>
            <a:rPr lang="en-GB" sz="1100" b="0"/>
            <a:t>1. Llenar la hoja con datos de entrada</a:t>
          </a:r>
          <a:r>
            <a:rPr lang="en-GB" sz="1100" b="0" baseline="0"/>
            <a:t> según lo obtenido en el trabajo de campo, usando la boleta de encuesta. En caso que para algún factor no se logró obtener datos, dejar la célula en blanco.</a:t>
          </a:r>
        </a:p>
        <a:p>
          <a:endParaRPr lang="en-GB" sz="1100" b="0" baseline="0"/>
        </a:p>
        <a:p>
          <a:r>
            <a:rPr lang="en-GB" sz="1100" b="0" baseline="0"/>
            <a:t>2. Analiza como los gastos se van desarrollando en el tiempo, en la hoja de proyección de gastos, así como los ingresos y el balance de reserva en el resumen de ingresos y gastos - también en forma de gráficas. Esto representa la situación cómo será en el futuro si el EPSA no hace cambios en su gestión. Se pueden presentar varios escenarios:</a:t>
          </a:r>
        </a:p>
        <a:p>
          <a:r>
            <a:rPr lang="en-GB" sz="1100" b="0" baseline="0"/>
            <a:t>- a lo largo del tiempo el egreso es mayor al ingreso. En este caso, en la mayor parte de veces, los ingresos tendrán que aumentar (por ejemplo por cambio de tarifas u otras fuentes de ingresos como nuevas conexiones)</a:t>
          </a:r>
        </a:p>
        <a:p>
          <a:r>
            <a:rPr lang="en-GB" sz="1100" b="0" baseline="0"/>
            <a:t>- el ingreso es mayor al egreso, pero el egreso es menos de lo necesario para prestar un servicio adecuado. En este caso, se habrá que analizar primer un aumento en gastos necesarios, y con base en eso, posiblemente un cambio en los ingresos</a:t>
          </a:r>
        </a:p>
        <a:p>
          <a:r>
            <a:rPr lang="en-GB" sz="1100" b="0" baseline="0"/>
            <a:t>- el ingreso es mayor al egreso, salvo en anos en el cual se tiene que hacer un remplazo. En estos anos, la reserva va en negativa. En estos cambios, se tendrá que revisar la estrategia de planificación y ahorro para remplazos.</a:t>
          </a:r>
        </a:p>
        <a:p>
          <a:endParaRPr lang="en-GB" sz="1100" b="0" baseline="0"/>
        </a:p>
        <a:p>
          <a:r>
            <a:rPr lang="en-GB" sz="1100" b="0" baseline="0"/>
            <a:t>3. Preparen varios posibles escenarios, e imprimen las principales tablas y gráficas correspondientes, por ejemplo:</a:t>
          </a:r>
        </a:p>
        <a:p>
          <a:r>
            <a:rPr lang="en-GB" sz="1100" b="0" baseline="0"/>
            <a:t>- escenario actual</a:t>
          </a:r>
        </a:p>
        <a:p>
          <a:r>
            <a:rPr lang="en-GB" sz="1100" b="0" baseline="0"/>
            <a:t>- escenario con mayor gastos pero ingresos iguales a los de ahoro</a:t>
          </a:r>
        </a:p>
        <a:p>
          <a:r>
            <a:rPr lang="en-GB" sz="1100" b="0" baseline="0"/>
            <a:t>- escenario con mayor gastos y cambios en ingresos</a:t>
          </a:r>
        </a:p>
        <a:p>
          <a:r>
            <a:rPr lang="en-GB" sz="1100" b="0" baseline="0"/>
            <a:t>Usen estos escenarios para diálogo con la EPSA.</a:t>
          </a:r>
        </a:p>
        <a:p>
          <a:endParaRPr lang="en-GB" sz="1100" b="0" baseline="0"/>
        </a:p>
        <a:p>
          <a:r>
            <a:rPr lang="en-GB" sz="1100" b="0" baseline="0"/>
            <a:t>4. Analisis de punto de equilibrio. Una vez que se haya analizada varios escenarios, y se han hecho cambios que se deben hacer (como aumentar gastos o permitir el ingreso de nuevos socios), se puede encontrar una tarifa que permite obtener un punto de equilibrio entre ingresos y egresos. Para esto, se puede usar la herramienta de "solver" para la cual se encuentra una explicación detallada en la hoja de datos de entrada.</a:t>
          </a:r>
        </a:p>
        <a:p>
          <a:endParaRPr lang="en-GB" sz="1100" b="0" baseline="0"/>
        </a:p>
        <a:p>
          <a:r>
            <a:rPr lang="es-VE" sz="1100" b="1" u="sng" baseline="0">
              <a:solidFill>
                <a:schemeClr val="dk1"/>
              </a:solidFill>
              <a:effectLst/>
              <a:latin typeface="+mn-lt"/>
              <a:ea typeface="+mn-ea"/>
              <a:cs typeface="+mn-cs"/>
            </a:rPr>
            <a:t>Nota:  </a:t>
          </a:r>
          <a:endParaRPr lang="en-GB">
            <a:effectLst/>
          </a:endParaRPr>
        </a:p>
        <a:p>
          <a:r>
            <a:rPr lang="es-VE" sz="1100" b="0" baseline="0">
              <a:solidFill>
                <a:schemeClr val="dk1"/>
              </a:solidFill>
              <a:effectLst/>
              <a:latin typeface="+mn-lt"/>
              <a:ea typeface="+mn-ea"/>
              <a:cs typeface="+mn-cs"/>
            </a:rPr>
            <a:t>Para proteger las formulas, solo se puede entrar information en las celdas coloradas.  Los de mas son bloqueadas.  El usuario puede desproteger las hoja con la contrasena "data".  Sigue las instruciones de excel para poder desproteger una hoja.  Es importante entender que despues de desproteger una hoja, es possible modificar las formulas y afectar la funcionabilidad de la hoja de calculo.  </a:t>
          </a:r>
          <a:endParaRPr lang="en-GB">
            <a:effectLst/>
          </a:endParaRPr>
        </a:p>
        <a:p>
          <a:endParaRPr lang="en-GB" sz="1100" b="0" baseline="0"/>
        </a:p>
        <a:p>
          <a:endParaRPr lang="en-GB" sz="1100" b="0" baseline="0"/>
        </a:p>
        <a:p>
          <a:endParaRPr lang="en-GB" sz="1100" b="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68489</xdr:colOff>
      <xdr:row>1</xdr:row>
      <xdr:rowOff>128529</xdr:rowOff>
    </xdr:from>
    <xdr:to>
      <xdr:col>12</xdr:col>
      <xdr:colOff>263525</xdr:colOff>
      <xdr:row>11</xdr:row>
      <xdr:rowOff>201294</xdr:rowOff>
    </xdr:to>
    <xdr:pic>
      <xdr:nvPicPr>
        <xdr:cNvPr id="12" name="Picture 11" descr="Water For People logo"/>
        <xdr:cNvPicPr>
          <a:picLocks noChangeAspect="1" noChangeArrowheads="1"/>
        </xdr:cNvPicPr>
      </xdr:nvPicPr>
      <xdr:blipFill>
        <a:blip xmlns:r="http://schemas.openxmlformats.org/officeDocument/2006/relationships" r:embed="rId1" cstate="print"/>
        <a:srcRect/>
        <a:stretch>
          <a:fillRect/>
        </a:stretch>
      </xdr:blipFill>
      <xdr:spPr bwMode="auto">
        <a:xfrm>
          <a:off x="22436364" y="334904"/>
          <a:ext cx="2750911" cy="2295265"/>
        </a:xfrm>
        <a:prstGeom prst="rect">
          <a:avLst/>
        </a:prstGeom>
        <a:noFill/>
        <a:ln>
          <a:solidFill>
            <a:srgbClr val="4A3C31"/>
          </a:solidFill>
        </a:ln>
      </xdr:spPr>
    </xdr:pic>
    <xdr:clientData/>
  </xdr:twoCellAnchor>
  <xdr:twoCellAnchor>
    <xdr:from>
      <xdr:col>4</xdr:col>
      <xdr:colOff>8218</xdr:colOff>
      <xdr:row>34</xdr:row>
      <xdr:rowOff>195544</xdr:rowOff>
    </xdr:from>
    <xdr:to>
      <xdr:col>6</xdr:col>
      <xdr:colOff>25400</xdr:colOff>
      <xdr:row>54</xdr:row>
      <xdr:rowOff>95250</xdr:rowOff>
    </xdr:to>
    <xdr:sp macro="" textlink="">
      <xdr:nvSpPr>
        <xdr:cNvPr id="3" name="TextBox 2"/>
        <xdr:cNvSpPr txBox="1"/>
      </xdr:nvSpPr>
      <xdr:spPr>
        <a:xfrm>
          <a:off x="11247718" y="7625044"/>
          <a:ext cx="6970432" cy="41478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600" b="1" baseline="0">
              <a:solidFill>
                <a:sysClr val="windowText" lastClr="000000"/>
              </a:solidFill>
            </a:rPr>
            <a:t>Recuadro: uso de solver para encontrar un punto de equilibrio</a:t>
          </a:r>
        </a:p>
        <a:p>
          <a:r>
            <a:rPr lang="en-GB" sz="1600" baseline="0">
              <a:solidFill>
                <a:sysClr val="windowText" lastClr="000000"/>
              </a:solidFill>
            </a:rPr>
            <a:t>Para encontrar la tarifa necesario para un punto  de equilibrio, es necesario activar solver.  Ver la guía para detalles. </a:t>
          </a:r>
        </a:p>
        <a:p>
          <a:endParaRPr lang="en-GB" sz="1600" baseline="0">
            <a:solidFill>
              <a:sysClr val="windowText" lastClr="000000"/>
            </a:solidFill>
          </a:endParaRPr>
        </a:p>
        <a:p>
          <a:r>
            <a:rPr lang="en-GB" sz="1600" b="0" baseline="0">
              <a:solidFill>
                <a:sysClr val="windowText" lastClr="000000"/>
              </a:solidFill>
            </a:rPr>
            <a:t>1) En el cuadro 7, entra el año en el cual un cierto monto de reservas debe ser alcanzado</a:t>
          </a:r>
        </a:p>
        <a:p>
          <a:r>
            <a:rPr lang="en-GB" sz="1600" b="0" baseline="0">
              <a:solidFill>
                <a:sysClr val="windowText" lastClr="000000"/>
              </a:solidFill>
            </a:rPr>
            <a:t>2) Abre solver (Data-&gt;Análisis-&gt;Solver).</a:t>
          </a:r>
        </a:p>
        <a:p>
          <a:r>
            <a:rPr lang="en-GB" sz="1600" b="0" baseline="0">
              <a:solidFill>
                <a:sysClr val="windowText" lastClr="000000"/>
              </a:solidFill>
            </a:rPr>
            <a:t>3) Establece la "célula meta" a la  célula en el cuadro 7, donde  debe aparecer el balance en el  </a:t>
          </a:r>
          <a:r>
            <a:rPr lang="en-GB" sz="1600" b="0" baseline="0">
              <a:solidFill>
                <a:schemeClr val="dk1"/>
              </a:solidFill>
              <a:effectLst/>
              <a:latin typeface="+mn-lt"/>
              <a:ea typeface="+mn-ea"/>
              <a:cs typeface="+mn-cs"/>
            </a:rPr>
            <a:t>año </a:t>
          </a:r>
          <a:r>
            <a:rPr lang="en-GB" sz="1600" b="0" baseline="0">
              <a:solidFill>
                <a:sysClr val="windowText" lastClr="000000"/>
              </a:solidFill>
              <a:effectLst/>
              <a:latin typeface="+mn-lt"/>
              <a:ea typeface="+mn-ea"/>
              <a:cs typeface="+mn-cs"/>
            </a:rPr>
            <a:t>requerido</a:t>
          </a:r>
          <a:endParaRPr lang="en-GB" sz="1600" b="0" baseline="0">
            <a:solidFill>
              <a:sysClr val="windowText" lastClr="000000"/>
            </a:solidFill>
          </a:endParaRPr>
        </a:p>
        <a:p>
          <a:r>
            <a:rPr lang="en-GB" sz="1600" b="0" baseline="0">
              <a:solidFill>
                <a:sysClr val="windowText" lastClr="000000"/>
              </a:solidFill>
            </a:rPr>
            <a:t>4) Establece  la meta a "valor de" indicando un monto de reserva deseada (se sugiere que sea igual a la reserva inicial)</a:t>
          </a:r>
        </a:p>
        <a:p>
          <a:r>
            <a:rPr lang="en-GB" sz="1600" b="0" baseline="0">
              <a:solidFill>
                <a:sysClr val="windowText" lastClr="000000"/>
              </a:solidFill>
            </a:rPr>
            <a:t>5) Establece el "Por cambiar" la celula con la tarifa (de acuerdo al sistema tarifario que tenga el EPSA).</a:t>
          </a:r>
        </a:p>
        <a:p>
          <a:r>
            <a:rPr lang="en-GB" sz="1600" b="0" baseline="0">
              <a:solidFill>
                <a:sysClr val="windowText" lastClr="000000"/>
              </a:solidFill>
            </a:rPr>
            <a:t>6) Aceptar la solución.  </a:t>
          </a:r>
        </a:p>
        <a:p>
          <a:r>
            <a:rPr lang="en-GB" sz="1600" b="0">
              <a:solidFill>
                <a:sysClr val="windowText" lastClr="000000"/>
              </a:solidFill>
            </a:rPr>
            <a:t>7) Análisis:</a:t>
          </a:r>
          <a:r>
            <a:rPr lang="en-GB" sz="1600" b="0" baseline="0">
              <a:solidFill>
                <a:sysClr val="windowText" lastClr="000000"/>
              </a:solidFill>
            </a:rPr>
            <a:t> la tarifa que se tiene encontrado es la necesaria para obtener un punto de equilibrio multi-anual, considerando los otros factores</a:t>
          </a:r>
          <a:endParaRPr lang="en-GB" sz="16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26</xdr:row>
      <xdr:rowOff>197427</xdr:rowOff>
    </xdr:from>
    <xdr:to>
      <xdr:col>2</xdr:col>
      <xdr:colOff>0</xdr:colOff>
      <xdr:row>26</xdr:row>
      <xdr:rowOff>197427</xdr:rowOff>
    </xdr:to>
    <xdr:sp macro="" textlink="">
      <xdr:nvSpPr>
        <xdr:cNvPr id="2" name="Rectangle 1" descr="ebd288e0-3328-498c-926b-65da8c8f582b"/>
        <xdr:cNvSpPr>
          <a:spLocks noChangeArrowheads="1"/>
        </xdr:cNvSpPr>
      </xdr:nvSpPr>
      <xdr:spPr bwMode="auto">
        <a:xfrm>
          <a:off x="5286375" y="14827827"/>
          <a:ext cx="0" cy="0"/>
        </a:xfrm>
        <a:prstGeom prst="rect">
          <a:avLst/>
        </a:prstGeom>
        <a:noFill/>
        <a:ln w="9525">
          <a:solidFill>
            <a:srgbClr val="000000"/>
          </a:solidFill>
          <a:miter lim="800000"/>
          <a:headEnd/>
          <a:tailEnd/>
        </a:ln>
        <a:effectLst>
          <a:outerShdw dist="35921" dir="2700000" algn="ctr" rotWithShape="0">
            <a:srgbClr val="808080"/>
          </a:outerShdw>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603251</xdr:colOff>
      <xdr:row>25</xdr:row>
      <xdr:rowOff>111124</xdr:rowOff>
    </xdr:from>
    <xdr:to>
      <xdr:col>21</xdr:col>
      <xdr:colOff>473604</xdr:colOff>
      <xdr:row>55</xdr:row>
      <xdr:rowOff>158749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68037</xdr:colOff>
      <xdr:row>25</xdr:row>
      <xdr:rowOff>108856</xdr:rowOff>
    </xdr:from>
    <xdr:to>
      <xdr:col>9</xdr:col>
      <xdr:colOff>381000</xdr:colOff>
      <xdr:row>55</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138340</xdr:colOff>
      <xdr:row>57</xdr:row>
      <xdr:rowOff>68035</xdr:rowOff>
    </xdr:from>
    <xdr:to>
      <xdr:col>9</xdr:col>
      <xdr:colOff>315233</xdr:colOff>
      <xdr:row>87</xdr:row>
      <xdr:rowOff>149679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57</xdr:row>
      <xdr:rowOff>100353</xdr:rowOff>
    </xdr:from>
    <xdr:to>
      <xdr:col>21</xdr:col>
      <xdr:colOff>476250</xdr:colOff>
      <xdr:row>87</xdr:row>
      <xdr:rowOff>100353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FP-08FS-01\International%20Programs\FLOW\Scoring\Master%20Transform%20Sheet\Master%20Trans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
      <sheetName val="Transform New 4-23-12"/>
      <sheetName val="Government Standards"/>
      <sheetName val="Raw Data"/>
      <sheetName val="Transform Sheet"/>
    </sheetNames>
    <sheetDataSet>
      <sheetData sheetId="0">
        <row r="2">
          <cell r="A2" t="str">
            <v>7201612</v>
          </cell>
        </row>
      </sheetData>
      <sheetData sheetId="1"/>
      <sheetData sheetId="2">
        <row r="3">
          <cell r="A3" t="str">
            <v>Honduras</v>
          </cell>
          <cell r="B3">
            <v>60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U19" sqref="U19"/>
    </sheetView>
  </sheetViews>
  <sheetFormatPr defaultRowHeight="15" x14ac:dyDescent="0.25"/>
  <cols>
    <col min="1" max="16384" width="9.140625" style="1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7"/>
  <sheetViews>
    <sheetView showGridLines="0" zoomScale="50" zoomScaleNormal="50" zoomScaleSheetLayoutView="70" workbookViewId="0">
      <selection activeCell="N26" sqref="N26"/>
    </sheetView>
  </sheetViews>
  <sheetFormatPr defaultColWidth="6.85546875" defaultRowHeight="15" x14ac:dyDescent="0.2"/>
  <cols>
    <col min="1" max="1" width="8.140625" style="159" customWidth="1"/>
    <col min="2" max="2" width="122.28515625" style="160" bestFit="1" customWidth="1"/>
    <col min="3" max="3" width="30.85546875" style="164" customWidth="1"/>
    <col min="4" max="4" width="7" style="160" customWidth="1"/>
    <col min="5" max="5" width="78.7109375" style="160" customWidth="1"/>
    <col min="6" max="6" width="25.42578125" style="160" customWidth="1"/>
    <col min="7" max="7" width="57.28515625" style="160" bestFit="1" customWidth="1"/>
    <col min="8" max="8" width="5.5703125" style="160" customWidth="1"/>
    <col min="9" max="9" width="2.140625" style="160" customWidth="1"/>
    <col min="10" max="10" width="2.7109375" style="160" customWidth="1"/>
    <col min="11" max="11" width="3.140625" style="160" customWidth="1"/>
    <col min="12" max="12" width="30.5703125" style="160" customWidth="1"/>
    <col min="13" max="13" width="5.5703125" style="160" customWidth="1"/>
    <col min="14" max="14" width="38.28515625" style="160" customWidth="1"/>
    <col min="15" max="15" width="24.85546875" style="160" bestFit="1" customWidth="1"/>
    <col min="16" max="16" width="24.85546875" style="160" hidden="1" customWidth="1"/>
    <col min="17" max="19" width="24.42578125" style="160" bestFit="1" customWidth="1"/>
    <col min="20" max="22" width="24.85546875" style="160" bestFit="1" customWidth="1"/>
    <col min="23" max="25" width="25.42578125" style="160" bestFit="1" customWidth="1"/>
    <col min="26" max="16384" width="6.85546875" style="160"/>
  </cols>
  <sheetData>
    <row r="1" spans="1:25" s="150" customFormat="1" ht="15.75" x14ac:dyDescent="0.25">
      <c r="A1" s="149"/>
      <c r="D1" s="151"/>
      <c r="I1" s="152"/>
      <c r="J1" s="151"/>
      <c r="K1" s="151"/>
      <c r="L1" s="151"/>
      <c r="M1" s="151"/>
      <c r="N1" s="151"/>
      <c r="O1" s="151"/>
      <c r="P1" s="151"/>
      <c r="Q1" s="151"/>
      <c r="R1" s="151"/>
      <c r="S1" s="153"/>
      <c r="T1" s="153"/>
      <c r="U1" s="153"/>
      <c r="V1" s="153"/>
      <c r="W1" s="151"/>
      <c r="X1" s="154"/>
      <c r="Y1" s="155"/>
    </row>
    <row r="2" spans="1:25" s="150" customFormat="1" ht="18.75" thickBot="1" x14ac:dyDescent="0.3">
      <c r="A2" s="149"/>
      <c r="B2" s="156" t="s">
        <v>124</v>
      </c>
      <c r="C2" s="151"/>
      <c r="D2" s="151"/>
      <c r="I2" s="152"/>
      <c r="J2" s="151"/>
      <c r="K2" s="151"/>
      <c r="L2" s="151"/>
      <c r="M2" s="151"/>
      <c r="N2" s="151"/>
      <c r="O2" s="151"/>
      <c r="P2" s="151"/>
      <c r="Q2" s="151"/>
      <c r="R2" s="151"/>
      <c r="S2" s="153"/>
      <c r="T2" s="153"/>
      <c r="U2" s="153"/>
      <c r="V2" s="153"/>
      <c r="W2" s="151"/>
      <c r="X2" s="154"/>
      <c r="Y2" s="155"/>
    </row>
    <row r="3" spans="1:25" ht="21.75" thickBot="1" x14ac:dyDescent="0.4">
      <c r="B3" s="279" t="s">
        <v>158</v>
      </c>
      <c r="C3" s="280"/>
      <c r="X3" s="154"/>
      <c r="Y3" s="155"/>
    </row>
    <row r="4" spans="1:25" ht="15.75" x14ac:dyDescent="0.25">
      <c r="B4" s="157" t="s">
        <v>17</v>
      </c>
      <c r="C4" s="285"/>
      <c r="X4" s="154"/>
      <c r="Y4" s="155"/>
    </row>
    <row r="5" spans="1:25" ht="16.5" thickBot="1" x14ac:dyDescent="0.3">
      <c r="B5" s="162" t="s">
        <v>18</v>
      </c>
      <c r="C5" s="286"/>
      <c r="D5" s="163"/>
      <c r="X5" s="154"/>
      <c r="Y5" s="155"/>
    </row>
    <row r="6" spans="1:25" ht="16.5" thickBot="1" x14ac:dyDescent="0.3">
      <c r="A6" s="160"/>
      <c r="X6" s="154"/>
      <c r="Y6" s="155"/>
    </row>
    <row r="7" spans="1:25" ht="21.75" thickBot="1" x14ac:dyDescent="0.4">
      <c r="A7" s="160"/>
      <c r="B7" s="279" t="s">
        <v>159</v>
      </c>
      <c r="C7" s="280"/>
      <c r="D7" s="165"/>
      <c r="E7" s="279" t="s">
        <v>147</v>
      </c>
      <c r="F7" s="283"/>
      <c r="G7" s="211"/>
      <c r="X7" s="154"/>
      <c r="Y7" s="155"/>
    </row>
    <row r="8" spans="1:25" ht="15.75" x14ac:dyDescent="0.25">
      <c r="A8" s="160"/>
      <c r="B8" s="166" t="s">
        <v>27</v>
      </c>
      <c r="C8" s="287" t="s">
        <v>33</v>
      </c>
      <c r="D8" s="165"/>
      <c r="E8" s="157" t="s">
        <v>88</v>
      </c>
      <c r="F8" s="302"/>
      <c r="G8" s="285"/>
      <c r="N8" s="167"/>
      <c r="O8" s="168"/>
      <c r="P8" s="169"/>
      <c r="X8" s="154"/>
      <c r="Y8" s="155"/>
    </row>
    <row r="9" spans="1:25" ht="15.75" x14ac:dyDescent="0.25">
      <c r="A9" s="167"/>
      <c r="B9" s="166" t="s">
        <v>29</v>
      </c>
      <c r="C9" s="287" t="s">
        <v>34</v>
      </c>
      <c r="D9" s="165"/>
      <c r="E9" s="158" t="s">
        <v>94</v>
      </c>
      <c r="F9" s="206" t="s">
        <v>89</v>
      </c>
      <c r="G9" s="237" t="s">
        <v>151</v>
      </c>
      <c r="N9" s="167"/>
      <c r="O9" s="168"/>
      <c r="P9" s="169"/>
      <c r="X9" s="154"/>
      <c r="Y9" s="155"/>
    </row>
    <row r="10" spans="1:25" ht="15.75" x14ac:dyDescent="0.25">
      <c r="A10" s="170"/>
      <c r="B10" s="166" t="s">
        <v>28</v>
      </c>
      <c r="C10" s="287"/>
      <c r="D10" s="171"/>
      <c r="E10" s="161" t="s">
        <v>31</v>
      </c>
      <c r="F10" s="303"/>
      <c r="G10" s="304"/>
      <c r="N10" s="167"/>
      <c r="O10" s="168"/>
      <c r="P10" s="169"/>
      <c r="X10" s="154"/>
      <c r="Y10" s="155"/>
    </row>
    <row r="11" spans="1:25" ht="15.75" x14ac:dyDescent="0.25">
      <c r="B11" s="166" t="s">
        <v>19</v>
      </c>
      <c r="C11" s="287"/>
      <c r="D11" s="172"/>
      <c r="E11" s="161" t="s">
        <v>90</v>
      </c>
      <c r="F11" s="303"/>
      <c r="G11" s="304"/>
      <c r="N11" s="167"/>
      <c r="O11" s="168"/>
      <c r="P11" s="169"/>
      <c r="X11" s="154"/>
      <c r="Y11" s="155"/>
    </row>
    <row r="12" spans="1:25" ht="15.75" x14ac:dyDescent="0.25">
      <c r="B12" s="166" t="s">
        <v>70</v>
      </c>
      <c r="C12" s="288"/>
      <c r="D12" s="174"/>
      <c r="E12" s="161" t="s">
        <v>91</v>
      </c>
      <c r="F12" s="303"/>
      <c r="G12" s="304"/>
      <c r="O12" s="168" t="s">
        <v>61</v>
      </c>
      <c r="P12" s="169"/>
      <c r="X12" s="154"/>
      <c r="Y12" s="155"/>
    </row>
    <row r="13" spans="1:25" ht="15.75" x14ac:dyDescent="0.25">
      <c r="B13" s="175" t="s">
        <v>66</v>
      </c>
      <c r="C13" s="288"/>
      <c r="D13" s="165"/>
      <c r="E13" s="161" t="s">
        <v>92</v>
      </c>
      <c r="F13" s="303"/>
      <c r="G13" s="304"/>
      <c r="O13" s="168"/>
      <c r="P13" s="169"/>
      <c r="X13" s="154"/>
      <c r="Y13" s="155"/>
    </row>
    <row r="14" spans="1:25" ht="15.75" x14ac:dyDescent="0.25">
      <c r="B14" s="175" t="s">
        <v>67</v>
      </c>
      <c r="C14" s="289"/>
      <c r="D14" s="168"/>
      <c r="E14" s="161" t="s">
        <v>109</v>
      </c>
      <c r="F14" s="303"/>
      <c r="G14" s="304"/>
      <c r="O14" s="168"/>
      <c r="P14" s="233"/>
      <c r="X14" s="154"/>
      <c r="Y14" s="155"/>
    </row>
    <row r="15" spans="1:25" ht="15.75" x14ac:dyDescent="0.25">
      <c r="B15" s="175" t="s">
        <v>68</v>
      </c>
      <c r="C15" s="290"/>
      <c r="D15" s="178"/>
      <c r="E15" s="161" t="s">
        <v>96</v>
      </c>
      <c r="F15" s="303"/>
      <c r="G15" s="304"/>
      <c r="O15" s="168"/>
      <c r="P15" s="233"/>
      <c r="X15" s="154"/>
      <c r="Y15" s="155"/>
    </row>
    <row r="16" spans="1:25" ht="15.75" x14ac:dyDescent="0.25">
      <c r="B16" s="166" t="s">
        <v>40</v>
      </c>
      <c r="C16" s="287" t="s">
        <v>86</v>
      </c>
      <c r="D16" s="163"/>
      <c r="E16" s="161" t="s">
        <v>98</v>
      </c>
      <c r="F16" s="303"/>
      <c r="G16" s="304"/>
      <c r="O16" s="168"/>
      <c r="P16" s="233"/>
      <c r="X16" s="154"/>
      <c r="Y16" s="155"/>
    </row>
    <row r="17" spans="1:25" ht="15.75" x14ac:dyDescent="0.25">
      <c r="B17" s="180" t="s">
        <v>16</v>
      </c>
      <c r="C17" s="291" t="s">
        <v>87</v>
      </c>
      <c r="D17" s="178"/>
      <c r="E17" s="173"/>
      <c r="F17" s="308"/>
      <c r="G17" s="309"/>
      <c r="O17" s="168"/>
      <c r="P17" s="234" t="s">
        <v>78</v>
      </c>
      <c r="X17" s="154"/>
      <c r="Y17" s="155"/>
    </row>
    <row r="18" spans="1:25" ht="15.75" x14ac:dyDescent="0.25">
      <c r="B18" s="173" t="s">
        <v>41</v>
      </c>
      <c r="C18" s="292"/>
      <c r="D18" s="178"/>
      <c r="E18" s="158" t="s">
        <v>95</v>
      </c>
      <c r="F18" s="206" t="s">
        <v>89</v>
      </c>
      <c r="G18" s="237" t="s">
        <v>151</v>
      </c>
      <c r="O18" s="168"/>
      <c r="P18" s="235" t="s">
        <v>79</v>
      </c>
      <c r="X18" s="154"/>
      <c r="Y18" s="155"/>
    </row>
    <row r="19" spans="1:25" ht="15.75" x14ac:dyDescent="0.25">
      <c r="B19" s="175" t="s">
        <v>21</v>
      </c>
      <c r="C19" s="287"/>
      <c r="D19" s="178"/>
      <c r="E19" s="161" t="s">
        <v>93</v>
      </c>
      <c r="F19" s="303"/>
      <c r="G19" s="304"/>
      <c r="O19" s="168"/>
      <c r="P19" s="235" t="s">
        <v>56</v>
      </c>
      <c r="X19" s="154"/>
      <c r="Y19" s="155"/>
    </row>
    <row r="20" spans="1:25" ht="15.75" x14ac:dyDescent="0.25">
      <c r="B20" s="175" t="s">
        <v>69</v>
      </c>
      <c r="C20" s="216">
        <f>C12*C14</f>
        <v>0</v>
      </c>
      <c r="D20" s="182"/>
      <c r="E20" s="161" t="s">
        <v>108</v>
      </c>
      <c r="F20" s="303"/>
      <c r="G20" s="304"/>
      <c r="O20" s="168"/>
      <c r="P20" s="236"/>
      <c r="X20" s="154"/>
      <c r="Y20" s="155"/>
    </row>
    <row r="21" spans="1:25" ht="15.75" x14ac:dyDescent="0.25">
      <c r="B21" s="175" t="s">
        <v>20</v>
      </c>
      <c r="C21" s="293">
        <f>C13*C14</f>
        <v>0</v>
      </c>
      <c r="D21" s="183"/>
      <c r="E21" s="161" t="s">
        <v>97</v>
      </c>
      <c r="F21" s="303"/>
      <c r="G21" s="304"/>
      <c r="O21" s="168"/>
      <c r="P21" s="233"/>
      <c r="X21" s="154"/>
      <c r="Y21" s="155"/>
    </row>
    <row r="22" spans="1:25" ht="16.5" thickBot="1" x14ac:dyDescent="0.3">
      <c r="B22" s="175" t="s">
        <v>72</v>
      </c>
      <c r="C22" s="293"/>
      <c r="D22" s="167"/>
      <c r="E22" s="162" t="s">
        <v>32</v>
      </c>
      <c r="F22" s="207">
        <f>SUM(F10:F20)</f>
        <v>0</v>
      </c>
      <c r="G22" s="208"/>
      <c r="O22" s="168"/>
      <c r="P22" s="169"/>
      <c r="X22" s="154"/>
      <c r="Y22" s="155"/>
    </row>
    <row r="23" spans="1:25" ht="16.5" thickBot="1" x14ac:dyDescent="0.3">
      <c r="B23" s="162" t="s">
        <v>60</v>
      </c>
      <c r="C23" s="294"/>
      <c r="G23" s="181"/>
      <c r="O23" s="168"/>
      <c r="P23" s="169"/>
      <c r="X23" s="154"/>
      <c r="Y23" s="155"/>
    </row>
    <row r="24" spans="1:25" ht="15.75" x14ac:dyDescent="0.25">
      <c r="A24" s="185"/>
      <c r="G24" s="181"/>
      <c r="H24" s="186"/>
      <c r="O24" s="168"/>
      <c r="P24" s="169"/>
      <c r="X24" s="154"/>
      <c r="Y24" s="155"/>
    </row>
    <row r="25" spans="1:25" ht="16.5" thickBot="1" x14ac:dyDescent="0.3">
      <c r="A25" s="185"/>
      <c r="B25" s="217"/>
      <c r="C25" s="217"/>
      <c r="G25" s="192"/>
      <c r="H25" s="186"/>
      <c r="J25" s="167"/>
      <c r="K25" s="193"/>
      <c r="N25" s="167"/>
      <c r="O25" s="168"/>
      <c r="P25" s="169"/>
      <c r="X25" s="154"/>
      <c r="Y25" s="155"/>
    </row>
    <row r="26" spans="1:25" ht="21" thickBot="1" x14ac:dyDescent="0.35">
      <c r="A26" s="185"/>
      <c r="B26" s="270" t="str">
        <f>"Cuadro 3: Información de ingresos de la EPSA en "&amp;C4</f>
        <v xml:space="preserve">Cuadro 3: Información de ingresos de la EPSA en </v>
      </c>
      <c r="C26" s="218"/>
      <c r="E26" s="281" t="s">
        <v>149</v>
      </c>
      <c r="F26" s="282"/>
      <c r="G26" s="181"/>
      <c r="H26" s="186"/>
      <c r="J26" s="167"/>
      <c r="K26" s="193"/>
      <c r="N26" s="167"/>
      <c r="O26" s="168"/>
      <c r="P26" s="169"/>
      <c r="X26" s="154"/>
      <c r="Y26" s="155"/>
    </row>
    <row r="27" spans="1:25" ht="15.75" x14ac:dyDescent="0.25">
      <c r="A27" s="185"/>
      <c r="B27" s="180" t="s">
        <v>50</v>
      </c>
      <c r="C27" s="295"/>
      <c r="E27" s="180" t="s">
        <v>126</v>
      </c>
      <c r="F27" s="305"/>
      <c r="G27" s="181"/>
      <c r="H27" s="186"/>
      <c r="J27" s="167"/>
      <c r="K27" s="193"/>
      <c r="N27" s="167"/>
      <c r="O27" s="168"/>
      <c r="P27" s="169"/>
      <c r="X27" s="154"/>
      <c r="Y27" s="155"/>
    </row>
    <row r="28" spans="1:25" ht="16.5" thickBot="1" x14ac:dyDescent="0.3">
      <c r="A28" s="185"/>
      <c r="B28" s="180" t="s">
        <v>77</v>
      </c>
      <c r="C28" s="296"/>
      <c r="E28" s="212" t="s">
        <v>127</v>
      </c>
      <c r="F28" s="306"/>
      <c r="G28" s="181"/>
      <c r="H28" s="186"/>
      <c r="J28" s="167"/>
      <c r="K28" s="193"/>
      <c r="N28" s="167"/>
      <c r="O28" s="168"/>
      <c r="P28" s="169"/>
      <c r="X28" s="154"/>
      <c r="Y28" s="155"/>
    </row>
    <row r="29" spans="1:25" ht="15.75" x14ac:dyDescent="0.25">
      <c r="A29" s="185"/>
      <c r="B29" s="180" t="s">
        <v>80</v>
      </c>
      <c r="C29" s="295"/>
      <c r="G29" s="181"/>
      <c r="H29" s="186"/>
      <c r="J29" s="167"/>
      <c r="K29" s="193"/>
      <c r="N29" s="167"/>
      <c r="O29" s="168"/>
      <c r="P29" s="169"/>
      <c r="X29" s="154"/>
      <c r="Y29" s="155"/>
    </row>
    <row r="30" spans="1:25" ht="16.5" thickBot="1" x14ac:dyDescent="0.3">
      <c r="A30" s="185"/>
      <c r="B30" s="180" t="s">
        <v>81</v>
      </c>
      <c r="C30" s="295"/>
      <c r="G30" s="181"/>
      <c r="H30" s="186"/>
      <c r="J30" s="167"/>
      <c r="K30" s="193"/>
      <c r="N30" s="167"/>
      <c r="O30" s="168"/>
      <c r="P30" s="169"/>
      <c r="X30" s="154"/>
      <c r="Y30" s="155"/>
    </row>
    <row r="31" spans="1:25" ht="21" thickBot="1" x14ac:dyDescent="0.35">
      <c r="A31" s="185"/>
      <c r="B31" s="180" t="s">
        <v>82</v>
      </c>
      <c r="C31" s="297"/>
      <c r="E31" s="271" t="s">
        <v>148</v>
      </c>
      <c r="F31" s="272"/>
      <c r="G31" s="192"/>
      <c r="H31" s="186"/>
      <c r="J31" s="167"/>
      <c r="K31" s="193"/>
      <c r="N31" s="167"/>
      <c r="O31" s="168"/>
      <c r="P31" s="169"/>
      <c r="X31" s="154"/>
      <c r="Y31" s="155"/>
    </row>
    <row r="32" spans="1:25" ht="15.75" x14ac:dyDescent="0.25">
      <c r="A32" s="185"/>
      <c r="B32" s="180" t="s">
        <v>83</v>
      </c>
      <c r="C32" s="295"/>
      <c r="E32" s="180" t="s">
        <v>141</v>
      </c>
      <c r="F32" s="307"/>
      <c r="G32" s="181"/>
      <c r="H32" s="186"/>
      <c r="J32" s="167"/>
      <c r="K32" s="193"/>
      <c r="N32" s="167"/>
      <c r="O32" s="168"/>
      <c r="P32" s="169"/>
      <c r="X32" s="154"/>
      <c r="Y32" s="155"/>
    </row>
    <row r="33" spans="1:25" ht="16.5" thickBot="1" x14ac:dyDescent="0.3">
      <c r="A33" s="185"/>
      <c r="B33" s="173" t="str">
        <f>"Tarifa mensual: "&amp;C4</f>
        <v xml:space="preserve">Tarifa mensual: </v>
      </c>
      <c r="C33" s="210">
        <f>IF(C28="Tarifa fija",C29,IF(C28="Precio por m3",C30*C31,C32))</f>
        <v>0</v>
      </c>
      <c r="E33" s="212" t="str">
        <f>"Monto en reserva al final del año "&amp;F32</f>
        <v xml:space="preserve">Monto en reserva al final del año </v>
      </c>
      <c r="F33" s="215" t="e">
        <f>HLOOKUP('2- Datos de entrada'!F32,'4-Resumen de ingresos y gastos'!C30:X32,3)</f>
        <v>#DIV/0!</v>
      </c>
      <c r="G33" s="181"/>
      <c r="H33" s="186"/>
      <c r="J33" s="167"/>
      <c r="K33" s="193"/>
      <c r="N33" s="167"/>
      <c r="O33" s="168"/>
      <c r="P33" s="169"/>
      <c r="X33" s="154"/>
      <c r="Y33" s="155"/>
    </row>
    <row r="34" spans="1:25" ht="15.75" x14ac:dyDescent="0.25">
      <c r="A34" s="185"/>
      <c r="B34" s="173" t="s">
        <v>49</v>
      </c>
      <c r="C34" s="298"/>
      <c r="G34" s="194"/>
      <c r="H34" s="186"/>
      <c r="J34" s="167"/>
      <c r="K34" s="193"/>
      <c r="N34" s="167"/>
      <c r="O34" s="168"/>
      <c r="P34" s="169"/>
      <c r="X34" s="154"/>
      <c r="Y34" s="155"/>
    </row>
    <row r="35" spans="1:25" ht="15.75" x14ac:dyDescent="0.25">
      <c r="A35" s="185"/>
      <c r="B35" s="180" t="str">
        <f>"Costo de conexion nuevo: "&amp;C4</f>
        <v xml:space="preserve">Costo de conexion nuevo: </v>
      </c>
      <c r="C35" s="295"/>
      <c r="G35" s="181"/>
      <c r="H35" s="186"/>
      <c r="J35" s="167"/>
      <c r="K35" s="193"/>
      <c r="N35" s="167"/>
      <c r="O35" s="168"/>
      <c r="P35" s="169"/>
      <c r="X35" s="154"/>
      <c r="Y35" s="155"/>
    </row>
    <row r="36" spans="1:25" ht="15.75" x14ac:dyDescent="0.25">
      <c r="A36" s="185"/>
      <c r="B36" s="180" t="s">
        <v>73</v>
      </c>
      <c r="C36" s="299"/>
      <c r="G36" s="181"/>
      <c r="H36" s="186"/>
      <c r="J36" s="167"/>
      <c r="K36" s="193"/>
      <c r="N36" s="167"/>
      <c r="O36" s="168"/>
      <c r="P36" s="169"/>
      <c r="X36" s="154"/>
      <c r="Y36" s="155"/>
    </row>
    <row r="37" spans="1:25" ht="16.5" thickBot="1" x14ac:dyDescent="0.3">
      <c r="A37" s="185"/>
      <c r="B37" s="180" t="s">
        <v>84</v>
      </c>
      <c r="C37" s="295"/>
      <c r="H37" s="186"/>
      <c r="J37" s="167"/>
      <c r="K37" s="193"/>
      <c r="N37" s="167"/>
      <c r="O37" s="168"/>
      <c r="P37" s="169"/>
      <c r="X37" s="154"/>
      <c r="Y37" s="154"/>
    </row>
    <row r="38" spans="1:25" ht="16.5" thickBot="1" x14ac:dyDescent="0.3">
      <c r="A38" s="185"/>
      <c r="B38" s="180" t="s">
        <v>85</v>
      </c>
      <c r="C38" s="295"/>
      <c r="G38" s="150"/>
      <c r="H38" s="150"/>
      <c r="I38" s="274" t="s">
        <v>42</v>
      </c>
      <c r="J38" s="275"/>
      <c r="K38" s="276"/>
      <c r="L38" s="277"/>
      <c r="M38" s="277"/>
      <c r="N38" s="278"/>
      <c r="O38" s="168"/>
      <c r="P38" s="169"/>
      <c r="X38" s="154"/>
      <c r="Y38" s="154"/>
    </row>
    <row r="39" spans="1:25" ht="15.75" x14ac:dyDescent="0.25">
      <c r="A39" s="185"/>
      <c r="B39" s="195" t="s">
        <v>47</v>
      </c>
      <c r="C39" s="295"/>
      <c r="I39" s="176"/>
      <c r="N39" s="177"/>
      <c r="S39" s="154"/>
      <c r="T39" s="154"/>
    </row>
    <row r="40" spans="1:25" ht="15.75" x14ac:dyDescent="0.25">
      <c r="A40" s="185"/>
      <c r="B40" s="173" t="s">
        <v>58</v>
      </c>
      <c r="C40" s="298"/>
      <c r="D40" s="196"/>
      <c r="I40" s="176"/>
      <c r="J40" s="160" t="s">
        <v>44</v>
      </c>
      <c r="N40" s="177"/>
      <c r="S40" s="154"/>
      <c r="T40" s="154"/>
    </row>
    <row r="41" spans="1:25" ht="15.75" x14ac:dyDescent="0.25">
      <c r="A41" s="185"/>
      <c r="B41" s="195" t="s">
        <v>59</v>
      </c>
      <c r="C41" s="295"/>
      <c r="D41" s="196"/>
      <c r="I41" s="176"/>
      <c r="K41" s="179"/>
      <c r="L41" s="160" t="s">
        <v>160</v>
      </c>
      <c r="N41" s="177"/>
      <c r="S41" s="154"/>
      <c r="T41" s="154"/>
    </row>
    <row r="42" spans="1:25" ht="15.75" x14ac:dyDescent="0.25">
      <c r="A42" s="185"/>
      <c r="B42" s="195" t="s">
        <v>57</v>
      </c>
      <c r="C42" s="296"/>
      <c r="D42" s="196"/>
      <c r="E42" s="150"/>
      <c r="F42" s="150"/>
      <c r="I42" s="176"/>
      <c r="N42" s="177"/>
      <c r="S42" s="154"/>
      <c r="T42" s="154"/>
    </row>
    <row r="43" spans="1:25" ht="15.75" x14ac:dyDescent="0.25">
      <c r="A43" s="185"/>
      <c r="B43" s="173" t="s">
        <v>74</v>
      </c>
      <c r="C43" s="300"/>
      <c r="D43" s="196"/>
      <c r="E43" s="150"/>
      <c r="F43" s="150"/>
      <c r="I43" s="176"/>
      <c r="K43" s="273"/>
      <c r="L43" s="160" t="s">
        <v>161</v>
      </c>
      <c r="N43" s="177"/>
      <c r="S43" s="154"/>
      <c r="T43" s="154"/>
    </row>
    <row r="44" spans="1:25" ht="16.5" thickBot="1" x14ac:dyDescent="0.3">
      <c r="A44" s="185"/>
      <c r="B44" s="209" t="s">
        <v>125</v>
      </c>
      <c r="C44" s="301"/>
      <c r="D44" s="196"/>
      <c r="E44" s="151"/>
      <c r="F44" s="151"/>
      <c r="I44" s="176"/>
      <c r="N44" s="177"/>
      <c r="S44" s="154"/>
      <c r="T44" s="154"/>
    </row>
    <row r="45" spans="1:25" ht="16.5" thickBot="1" x14ac:dyDescent="0.3">
      <c r="A45" s="197"/>
      <c r="B45" s="151"/>
      <c r="C45" s="151"/>
      <c r="E45" s="126"/>
      <c r="F45" s="126"/>
      <c r="I45" s="176"/>
      <c r="N45" s="177"/>
    </row>
    <row r="46" spans="1:25" s="151" customFormat="1" ht="21" thickBot="1" x14ac:dyDescent="0.35">
      <c r="A46" s="198"/>
      <c r="B46" s="281" t="str">
        <f>"Cuadro 4: Información de gastos anuales en operación y mantenimiento en "&amp;$C$4</f>
        <v xml:space="preserve">Cuadro 4: Información de gastos anuales en operación y mantenimiento en </v>
      </c>
      <c r="C46" s="282"/>
      <c r="E46" s="126"/>
      <c r="F46" s="126"/>
      <c r="G46" s="160"/>
      <c r="H46" s="160"/>
      <c r="I46" s="176"/>
      <c r="J46" s="160"/>
      <c r="K46" s="160"/>
      <c r="L46" s="160"/>
      <c r="M46" s="160"/>
      <c r="N46" s="177"/>
    </row>
    <row r="47" spans="1:25" s="150" customFormat="1" ht="15.75" x14ac:dyDescent="0.25">
      <c r="A47" s="199"/>
      <c r="B47" s="219" t="s">
        <v>150</v>
      </c>
      <c r="C47" s="295"/>
      <c r="D47" s="151"/>
      <c r="E47" s="200"/>
      <c r="F47" s="201"/>
      <c r="G47" s="151"/>
      <c r="H47" s="151"/>
      <c r="I47" s="176"/>
      <c r="J47" s="160" t="s">
        <v>43</v>
      </c>
      <c r="K47" s="160"/>
      <c r="L47" s="160"/>
      <c r="M47" s="160"/>
      <c r="N47" s="177"/>
      <c r="O47" s="151"/>
      <c r="P47" s="151"/>
      <c r="Q47" s="151"/>
      <c r="R47" s="151"/>
      <c r="S47" s="151"/>
    </row>
    <row r="48" spans="1:25" s="150" customFormat="1" ht="15.75" x14ac:dyDescent="0.25">
      <c r="A48" s="199"/>
      <c r="B48" s="219" t="s">
        <v>112</v>
      </c>
      <c r="C48" s="295"/>
      <c r="D48" s="151"/>
      <c r="E48" s="160"/>
      <c r="F48" s="160"/>
      <c r="G48" s="160"/>
      <c r="I48" s="176"/>
      <c r="J48" s="160"/>
      <c r="K48" s="184"/>
      <c r="L48" s="160" t="s">
        <v>162</v>
      </c>
      <c r="M48" s="160"/>
      <c r="N48" s="177"/>
      <c r="O48" s="151"/>
      <c r="P48" s="151"/>
      <c r="Q48" s="151"/>
      <c r="R48" s="151"/>
      <c r="S48" s="151"/>
      <c r="T48" s="151"/>
      <c r="U48" s="151"/>
      <c r="V48" s="151"/>
      <c r="W48" s="151"/>
      <c r="X48" s="151"/>
    </row>
    <row r="49" spans="1:24" s="151" customFormat="1" ht="15.75" x14ac:dyDescent="0.25">
      <c r="A49" s="199"/>
      <c r="B49" s="219" t="s">
        <v>113</v>
      </c>
      <c r="C49" s="295"/>
      <c r="E49" s="160"/>
      <c r="F49" s="160"/>
      <c r="G49" s="160"/>
      <c r="I49" s="176"/>
      <c r="J49" s="160"/>
      <c r="K49" s="160"/>
      <c r="L49" s="160" t="s">
        <v>76</v>
      </c>
      <c r="M49" s="160"/>
      <c r="N49" s="177"/>
    </row>
    <row r="50" spans="1:24" s="126" customFormat="1" ht="16.5" thickBot="1" x14ac:dyDescent="0.3">
      <c r="A50" s="199"/>
      <c r="B50" s="219" t="s">
        <v>114</v>
      </c>
      <c r="C50" s="295"/>
      <c r="D50" s="151"/>
      <c r="E50" s="160"/>
      <c r="F50" s="160"/>
      <c r="G50" s="160"/>
      <c r="I50" s="187"/>
      <c r="J50" s="188"/>
      <c r="K50" s="189"/>
      <c r="L50" s="190"/>
      <c r="M50" s="190"/>
      <c r="N50" s="191"/>
      <c r="O50" s="151"/>
      <c r="P50" s="151"/>
      <c r="Q50" s="151"/>
      <c r="R50" s="151"/>
      <c r="S50" s="151"/>
      <c r="T50" s="151"/>
      <c r="U50" s="151"/>
      <c r="V50" s="151"/>
      <c r="W50" s="151"/>
      <c r="X50" s="151"/>
    </row>
    <row r="51" spans="1:24" s="126" customFormat="1" ht="15.75" x14ac:dyDescent="0.25">
      <c r="A51" s="199"/>
      <c r="B51" s="219" t="s">
        <v>115</v>
      </c>
      <c r="C51" s="295"/>
      <c r="D51" s="151"/>
      <c r="E51" s="160"/>
      <c r="F51" s="160"/>
      <c r="G51" s="160"/>
      <c r="J51" s="151"/>
      <c r="K51" s="151"/>
      <c r="L51" s="151"/>
      <c r="M51" s="151"/>
      <c r="N51" s="151"/>
      <c r="O51" s="151"/>
      <c r="P51" s="151"/>
      <c r="Q51" s="151"/>
      <c r="R51" s="151"/>
      <c r="S51" s="151"/>
      <c r="T51" s="151"/>
      <c r="U51" s="151"/>
      <c r="V51" s="151"/>
      <c r="W51" s="151"/>
      <c r="X51" s="151"/>
    </row>
    <row r="52" spans="1:24" s="126" customFormat="1" ht="15.75" x14ac:dyDescent="0.25">
      <c r="A52" s="199"/>
      <c r="B52" s="219" t="s">
        <v>116</v>
      </c>
      <c r="C52" s="295"/>
      <c r="D52" s="151"/>
      <c r="E52" s="160"/>
      <c r="F52" s="160"/>
      <c r="G52" s="160"/>
      <c r="J52" s="151"/>
      <c r="K52" s="151"/>
      <c r="L52" s="151"/>
      <c r="M52" s="151"/>
      <c r="N52" s="151"/>
      <c r="O52" s="151"/>
      <c r="P52" s="151"/>
      <c r="Q52" s="151"/>
      <c r="R52" s="151"/>
      <c r="S52" s="151"/>
      <c r="T52" s="151"/>
      <c r="U52" s="151"/>
      <c r="V52" s="151"/>
      <c r="W52" s="151"/>
      <c r="X52" s="151"/>
    </row>
    <row r="53" spans="1:24" s="126" customFormat="1" ht="15.75" x14ac:dyDescent="0.25">
      <c r="A53" s="199"/>
      <c r="B53" s="220" t="s">
        <v>117</v>
      </c>
      <c r="C53" s="295"/>
      <c r="D53" s="151"/>
      <c r="E53" s="151"/>
      <c r="F53" s="151"/>
      <c r="G53" s="160"/>
      <c r="J53" s="151"/>
      <c r="K53" s="151"/>
      <c r="L53" s="151"/>
      <c r="M53" s="151"/>
      <c r="N53" s="151"/>
      <c r="O53" s="151"/>
      <c r="P53" s="151"/>
      <c r="Q53" s="151"/>
      <c r="R53" s="151"/>
      <c r="S53" s="151"/>
      <c r="T53" s="151"/>
      <c r="U53" s="151"/>
      <c r="V53" s="151"/>
      <c r="W53" s="151"/>
      <c r="X53" s="151"/>
    </row>
    <row r="54" spans="1:24" s="151" customFormat="1" ht="15.75" x14ac:dyDescent="0.25">
      <c r="A54" s="199"/>
      <c r="B54" s="220" t="s">
        <v>118</v>
      </c>
      <c r="C54" s="295"/>
      <c r="G54" s="160"/>
      <c r="I54" s="126"/>
    </row>
    <row r="55" spans="1:24" s="151" customFormat="1" ht="15.75" x14ac:dyDescent="0.25">
      <c r="A55" s="199"/>
      <c r="B55" s="220" t="s">
        <v>120</v>
      </c>
      <c r="C55" s="295"/>
      <c r="E55" s="126"/>
      <c r="F55" s="126"/>
      <c r="G55" s="160"/>
    </row>
    <row r="56" spans="1:24" s="151" customFormat="1" ht="15.75" x14ac:dyDescent="0.25">
      <c r="A56" s="199"/>
      <c r="B56" s="220" t="s">
        <v>120</v>
      </c>
      <c r="C56" s="295"/>
      <c r="E56" s="160"/>
      <c r="F56" s="160"/>
      <c r="G56" s="160"/>
    </row>
    <row r="57" spans="1:24" s="126" customFormat="1" ht="16.5" thickBot="1" x14ac:dyDescent="0.3">
      <c r="A57" s="199"/>
      <c r="B57" s="221" t="s">
        <v>120</v>
      </c>
      <c r="C57" s="301"/>
      <c r="D57" s="151"/>
      <c r="E57" s="151"/>
      <c r="F57" s="151"/>
      <c r="G57" s="151"/>
      <c r="I57" s="151"/>
      <c r="J57" s="151"/>
      <c r="K57" s="151"/>
      <c r="L57" s="151"/>
      <c r="M57" s="151"/>
      <c r="N57" s="151"/>
      <c r="O57" s="151"/>
      <c r="P57" s="151"/>
      <c r="Q57" s="151"/>
      <c r="R57" s="151"/>
      <c r="S57" s="151"/>
      <c r="T57" s="151"/>
      <c r="U57" s="151"/>
      <c r="V57" s="151"/>
      <c r="W57" s="151"/>
      <c r="X57" s="151"/>
    </row>
    <row r="58" spans="1:24" s="153" customFormat="1" x14ac:dyDescent="0.2">
      <c r="A58" s="199"/>
      <c r="B58" s="202"/>
      <c r="C58" s="202"/>
      <c r="E58" s="150"/>
      <c r="F58" s="150"/>
      <c r="G58" s="150"/>
      <c r="I58" s="126"/>
      <c r="J58" s="151"/>
      <c r="K58" s="151"/>
      <c r="L58" s="151"/>
      <c r="M58" s="151"/>
      <c r="N58" s="151"/>
    </row>
    <row r="59" spans="1:24" s="151" customFormat="1" x14ac:dyDescent="0.2">
      <c r="A59" s="199"/>
      <c r="B59" s="202"/>
      <c r="C59" s="202"/>
      <c r="E59" s="150"/>
      <c r="F59" s="150"/>
      <c r="G59" s="150"/>
      <c r="I59" s="153"/>
      <c r="J59" s="153"/>
      <c r="K59" s="153"/>
      <c r="L59" s="153"/>
      <c r="M59" s="153"/>
      <c r="N59" s="153"/>
    </row>
    <row r="60" spans="1:24" s="151" customFormat="1" x14ac:dyDescent="0.2">
      <c r="A60" s="199"/>
      <c r="B60" s="202"/>
      <c r="C60" s="202"/>
    </row>
    <row r="61" spans="1:24" s="202" customFormat="1" x14ac:dyDescent="0.2">
      <c r="A61" s="199"/>
      <c r="D61" s="153"/>
      <c r="E61" s="126"/>
      <c r="F61" s="126"/>
      <c r="G61" s="126"/>
      <c r="I61" s="151"/>
      <c r="J61" s="151"/>
      <c r="K61" s="151"/>
      <c r="L61" s="151"/>
      <c r="M61" s="151"/>
      <c r="N61" s="151"/>
      <c r="O61" s="153"/>
      <c r="P61" s="153"/>
      <c r="Q61" s="153"/>
      <c r="R61" s="153"/>
      <c r="S61" s="153"/>
      <c r="T61" s="153"/>
      <c r="U61" s="153"/>
      <c r="V61" s="153"/>
      <c r="W61" s="153"/>
      <c r="X61" s="153"/>
    </row>
    <row r="62" spans="1:24" s="202" customFormat="1" x14ac:dyDescent="0.2">
      <c r="A62" s="199"/>
      <c r="B62" s="203"/>
      <c r="C62" s="203"/>
      <c r="D62" s="153"/>
      <c r="E62" s="126"/>
      <c r="F62" s="126"/>
      <c r="G62" s="126"/>
      <c r="J62" s="153"/>
      <c r="K62" s="153"/>
      <c r="L62" s="153"/>
      <c r="M62" s="153"/>
      <c r="N62" s="153"/>
      <c r="O62" s="153"/>
      <c r="P62" s="153"/>
      <c r="Q62" s="153"/>
      <c r="R62" s="153"/>
      <c r="S62" s="153"/>
      <c r="T62" s="153"/>
      <c r="U62" s="153"/>
      <c r="V62" s="153"/>
      <c r="W62" s="153"/>
      <c r="X62" s="153"/>
    </row>
    <row r="63" spans="1:24" s="202" customFormat="1" x14ac:dyDescent="0.2">
      <c r="A63" s="199"/>
      <c r="B63" s="203"/>
      <c r="C63" s="203"/>
      <c r="D63" s="153"/>
      <c r="E63" s="126"/>
      <c r="F63" s="126"/>
      <c r="G63" s="126"/>
      <c r="J63" s="153"/>
      <c r="K63" s="153"/>
      <c r="L63" s="153"/>
      <c r="M63" s="153"/>
      <c r="N63" s="153"/>
      <c r="O63" s="153"/>
      <c r="P63" s="153"/>
      <c r="Q63" s="153"/>
      <c r="R63" s="153"/>
      <c r="S63" s="153"/>
      <c r="T63" s="153"/>
      <c r="U63" s="153"/>
      <c r="V63" s="153"/>
      <c r="W63" s="153"/>
      <c r="X63" s="153"/>
    </row>
    <row r="64" spans="1:24" s="202" customFormat="1" x14ac:dyDescent="0.2">
      <c r="A64" s="199"/>
      <c r="B64" s="160"/>
      <c r="C64" s="160"/>
      <c r="D64" s="153"/>
      <c r="E64" s="126"/>
      <c r="F64" s="126"/>
      <c r="G64" s="126"/>
      <c r="J64" s="153"/>
      <c r="K64" s="153"/>
      <c r="L64" s="153"/>
      <c r="M64" s="153"/>
      <c r="N64" s="153"/>
      <c r="O64" s="153"/>
      <c r="P64" s="153"/>
      <c r="Q64" s="153"/>
      <c r="R64" s="153"/>
      <c r="S64" s="153"/>
      <c r="T64" s="153"/>
      <c r="U64" s="153"/>
      <c r="V64" s="153"/>
      <c r="W64" s="153"/>
      <c r="X64" s="153"/>
    </row>
    <row r="65" spans="1:24" s="203" customFormat="1" x14ac:dyDescent="0.2">
      <c r="A65" s="199"/>
      <c r="B65" s="160"/>
      <c r="C65" s="160"/>
      <c r="D65" s="160"/>
      <c r="E65" s="151"/>
      <c r="F65" s="151"/>
      <c r="G65" s="151"/>
      <c r="I65" s="202"/>
      <c r="J65" s="153"/>
      <c r="K65" s="153"/>
      <c r="L65" s="153"/>
      <c r="M65" s="153"/>
      <c r="N65" s="153"/>
      <c r="O65" s="160"/>
      <c r="P65" s="160"/>
      <c r="Q65" s="160"/>
      <c r="R65" s="160"/>
      <c r="S65" s="160"/>
      <c r="T65" s="160"/>
      <c r="U65" s="160"/>
      <c r="V65" s="160"/>
      <c r="W65" s="160"/>
      <c r="X65" s="160"/>
    </row>
    <row r="66" spans="1:24" s="203" customFormat="1" x14ac:dyDescent="0.2">
      <c r="A66" s="199"/>
      <c r="B66" s="160"/>
      <c r="C66" s="160"/>
      <c r="D66" s="160"/>
      <c r="E66" s="151"/>
      <c r="F66" s="151"/>
      <c r="G66" s="151"/>
      <c r="J66" s="160"/>
      <c r="K66" s="160"/>
      <c r="L66" s="160"/>
      <c r="M66" s="160"/>
      <c r="N66" s="160"/>
      <c r="O66" s="160"/>
      <c r="P66" s="160"/>
      <c r="Q66" s="160"/>
      <c r="R66" s="160"/>
      <c r="S66" s="160"/>
      <c r="T66" s="160"/>
      <c r="U66" s="160"/>
      <c r="V66" s="160"/>
      <c r="W66" s="160"/>
      <c r="X66" s="160"/>
    </row>
    <row r="67" spans="1:24" x14ac:dyDescent="0.2">
      <c r="A67" s="199"/>
      <c r="C67" s="160"/>
      <c r="E67" s="151"/>
      <c r="F67" s="151"/>
      <c r="G67" s="151"/>
      <c r="I67" s="203"/>
    </row>
    <row r="68" spans="1:24" x14ac:dyDescent="0.2">
      <c r="A68" s="199"/>
      <c r="C68" s="160"/>
      <c r="E68" s="126"/>
      <c r="F68" s="126"/>
      <c r="G68" s="126"/>
    </row>
    <row r="69" spans="1:24" ht="15.75" x14ac:dyDescent="0.25">
      <c r="A69" s="199"/>
      <c r="B69" s="204"/>
      <c r="C69" s="204"/>
      <c r="E69" s="153"/>
      <c r="F69" s="153"/>
      <c r="G69" s="153"/>
    </row>
    <row r="70" spans="1:24" x14ac:dyDescent="0.2">
      <c r="A70" s="199"/>
      <c r="B70" s="150"/>
      <c r="C70" s="150"/>
      <c r="E70" s="151"/>
      <c r="F70" s="151"/>
      <c r="G70" s="151"/>
    </row>
    <row r="71" spans="1:24" x14ac:dyDescent="0.2">
      <c r="A71" s="199"/>
      <c r="B71" s="150"/>
      <c r="C71" s="150"/>
      <c r="E71" s="151"/>
      <c r="F71" s="151"/>
      <c r="G71" s="151"/>
    </row>
    <row r="72" spans="1:24" s="204" customFormat="1" ht="15.75" x14ac:dyDescent="0.25">
      <c r="A72" s="199"/>
      <c r="B72" s="150"/>
      <c r="C72" s="150"/>
      <c r="D72" s="205"/>
      <c r="E72" s="202"/>
      <c r="F72" s="202"/>
      <c r="G72" s="202"/>
      <c r="I72" s="160"/>
      <c r="J72" s="160"/>
      <c r="K72" s="160"/>
      <c r="L72" s="160"/>
      <c r="M72" s="160"/>
      <c r="N72" s="160"/>
      <c r="O72" s="205"/>
      <c r="P72" s="205"/>
      <c r="Q72" s="205"/>
      <c r="R72" s="205"/>
      <c r="S72" s="205"/>
      <c r="T72" s="205"/>
      <c r="U72" s="205"/>
      <c r="V72" s="205"/>
      <c r="W72" s="205"/>
      <c r="X72" s="205"/>
    </row>
    <row r="73" spans="1:24" s="150" customFormat="1" ht="15.75" x14ac:dyDescent="0.25">
      <c r="A73" s="199"/>
      <c r="D73" s="151"/>
      <c r="E73" s="202"/>
      <c r="F73" s="202"/>
      <c r="G73" s="202"/>
      <c r="I73" s="204"/>
      <c r="J73" s="205"/>
      <c r="K73" s="205"/>
      <c r="L73" s="205"/>
      <c r="M73" s="205"/>
      <c r="N73" s="205"/>
      <c r="O73" s="151"/>
      <c r="P73" s="151"/>
      <c r="Q73" s="151"/>
      <c r="R73" s="151"/>
      <c r="S73" s="151"/>
      <c r="T73" s="151"/>
      <c r="U73" s="151"/>
      <c r="V73" s="151"/>
      <c r="W73" s="151"/>
      <c r="X73" s="151"/>
    </row>
    <row r="74" spans="1:24" s="150" customFormat="1" x14ac:dyDescent="0.2">
      <c r="A74" s="199"/>
      <c r="D74" s="151"/>
      <c r="E74" s="202"/>
      <c r="F74" s="202"/>
      <c r="G74" s="202"/>
      <c r="J74" s="151"/>
      <c r="K74" s="151"/>
      <c r="L74" s="151"/>
      <c r="M74" s="151"/>
      <c r="N74" s="151"/>
      <c r="O74" s="151"/>
      <c r="P74" s="151"/>
      <c r="Q74" s="151"/>
      <c r="R74" s="151"/>
      <c r="S74" s="151"/>
      <c r="T74" s="151"/>
      <c r="U74" s="151"/>
      <c r="V74" s="151"/>
      <c r="W74" s="151"/>
      <c r="X74" s="151"/>
    </row>
    <row r="75" spans="1:24" s="150" customFormat="1" x14ac:dyDescent="0.2">
      <c r="A75" s="199"/>
      <c r="D75" s="151"/>
      <c r="E75" s="202"/>
      <c r="F75" s="202"/>
      <c r="G75" s="202"/>
      <c r="J75" s="151"/>
      <c r="K75" s="151"/>
      <c r="L75" s="151"/>
      <c r="M75" s="151"/>
      <c r="N75" s="151"/>
      <c r="O75" s="151"/>
      <c r="P75" s="151"/>
      <c r="Q75" s="151"/>
      <c r="R75" s="151"/>
      <c r="S75" s="151"/>
      <c r="T75" s="151"/>
      <c r="U75" s="151"/>
      <c r="V75" s="151"/>
      <c r="W75" s="151"/>
      <c r="X75" s="151"/>
    </row>
    <row r="76" spans="1:24" s="150" customFormat="1" x14ac:dyDescent="0.2">
      <c r="A76" s="199"/>
      <c r="D76" s="151"/>
      <c r="E76" s="203"/>
      <c r="F76" s="203"/>
      <c r="G76" s="203"/>
      <c r="J76" s="151"/>
      <c r="K76" s="151"/>
      <c r="L76" s="151"/>
      <c r="M76" s="151"/>
      <c r="N76" s="151"/>
      <c r="O76" s="151"/>
      <c r="P76" s="151"/>
      <c r="Q76" s="151"/>
      <c r="R76" s="151"/>
      <c r="S76" s="151"/>
      <c r="T76" s="151"/>
      <c r="U76" s="151"/>
      <c r="V76" s="151"/>
      <c r="W76" s="151"/>
      <c r="X76" s="151"/>
    </row>
    <row r="77" spans="1:24" s="150" customFormat="1" x14ac:dyDescent="0.2">
      <c r="A77" s="199"/>
      <c r="D77" s="151"/>
      <c r="E77" s="203"/>
      <c r="F77" s="203"/>
      <c r="G77" s="203"/>
      <c r="J77" s="151"/>
      <c r="K77" s="151"/>
      <c r="L77" s="151"/>
      <c r="M77" s="151"/>
      <c r="N77" s="151"/>
      <c r="O77" s="151"/>
      <c r="P77" s="151"/>
      <c r="Q77" s="151"/>
      <c r="R77" s="151"/>
      <c r="S77" s="151"/>
      <c r="T77" s="151"/>
      <c r="U77" s="151"/>
      <c r="V77" s="151"/>
      <c r="W77" s="151"/>
      <c r="X77" s="151"/>
    </row>
    <row r="78" spans="1:24" s="150" customFormat="1" x14ac:dyDescent="0.2">
      <c r="A78" s="199"/>
      <c r="D78" s="151"/>
      <c r="E78" s="160"/>
      <c r="F78" s="160"/>
      <c r="G78" s="160"/>
      <c r="J78" s="151"/>
      <c r="K78" s="151"/>
      <c r="L78" s="151"/>
      <c r="M78" s="151"/>
      <c r="N78" s="151"/>
      <c r="O78" s="151"/>
      <c r="P78" s="151"/>
      <c r="Q78" s="151"/>
      <c r="R78" s="151"/>
      <c r="S78" s="151"/>
      <c r="T78" s="151"/>
      <c r="U78" s="151"/>
      <c r="V78" s="151"/>
      <c r="W78" s="151"/>
      <c r="X78" s="151"/>
    </row>
    <row r="79" spans="1:24" s="150" customFormat="1" x14ac:dyDescent="0.2">
      <c r="A79" s="199"/>
      <c r="B79" s="160"/>
      <c r="C79" s="160"/>
      <c r="D79" s="151"/>
      <c r="E79" s="160"/>
      <c r="F79" s="160"/>
      <c r="G79" s="160"/>
      <c r="J79" s="151"/>
      <c r="K79" s="151"/>
      <c r="L79" s="151"/>
      <c r="M79" s="151"/>
      <c r="N79" s="151"/>
      <c r="O79" s="151"/>
      <c r="P79" s="151"/>
      <c r="Q79" s="151"/>
      <c r="R79" s="151"/>
      <c r="S79" s="151"/>
      <c r="T79" s="151"/>
      <c r="U79" s="151"/>
      <c r="V79" s="151"/>
      <c r="W79" s="151"/>
      <c r="X79" s="151"/>
    </row>
    <row r="80" spans="1:24" s="150" customFormat="1" x14ac:dyDescent="0.2">
      <c r="A80" s="199"/>
      <c r="B80" s="160"/>
      <c r="C80" s="160"/>
      <c r="D80" s="151"/>
      <c r="E80" s="160"/>
      <c r="F80" s="160"/>
      <c r="G80" s="160"/>
      <c r="J80" s="151"/>
      <c r="K80" s="151"/>
      <c r="L80" s="151"/>
      <c r="M80" s="151"/>
      <c r="N80" s="151"/>
      <c r="O80" s="151"/>
      <c r="P80" s="151"/>
      <c r="Q80" s="151"/>
      <c r="R80" s="151"/>
      <c r="S80" s="151"/>
      <c r="T80" s="151"/>
      <c r="U80" s="151"/>
      <c r="V80" s="151"/>
      <c r="W80" s="151"/>
      <c r="X80" s="151"/>
    </row>
    <row r="81" spans="1:25" s="150" customFormat="1" x14ac:dyDescent="0.2">
      <c r="A81" s="199"/>
      <c r="B81" s="160"/>
      <c r="C81" s="160"/>
      <c r="D81" s="151"/>
      <c r="E81" s="160"/>
      <c r="F81" s="160"/>
      <c r="G81" s="160"/>
      <c r="J81" s="151"/>
      <c r="K81" s="151"/>
      <c r="L81" s="151"/>
      <c r="M81" s="151"/>
      <c r="N81" s="151"/>
      <c r="O81" s="151"/>
      <c r="P81" s="151"/>
      <c r="Q81" s="151"/>
      <c r="R81" s="151"/>
      <c r="S81" s="151"/>
      <c r="T81" s="151"/>
      <c r="U81" s="151"/>
      <c r="V81" s="151"/>
      <c r="W81" s="151"/>
      <c r="X81" s="151"/>
    </row>
    <row r="82" spans="1:25" x14ac:dyDescent="0.2">
      <c r="A82" s="199"/>
      <c r="C82" s="160"/>
      <c r="I82" s="150"/>
      <c r="J82" s="151"/>
      <c r="K82" s="151"/>
      <c r="L82" s="151"/>
      <c r="M82" s="151"/>
      <c r="N82" s="151"/>
    </row>
    <row r="83" spans="1:25" ht="15.75" x14ac:dyDescent="0.25">
      <c r="A83" s="199"/>
      <c r="C83" s="160"/>
      <c r="E83" s="204"/>
      <c r="F83" s="204"/>
      <c r="G83" s="204"/>
    </row>
    <row r="84" spans="1:25" x14ac:dyDescent="0.2">
      <c r="A84" s="199"/>
      <c r="C84" s="160"/>
      <c r="E84" s="150"/>
      <c r="F84" s="150"/>
      <c r="G84" s="150"/>
    </row>
    <row r="85" spans="1:25" ht="15.75" x14ac:dyDescent="0.25">
      <c r="A85" s="199"/>
      <c r="B85" s="204"/>
      <c r="C85" s="204"/>
      <c r="E85" s="150"/>
      <c r="F85" s="150"/>
      <c r="G85" s="150"/>
    </row>
    <row r="86" spans="1:25" x14ac:dyDescent="0.2">
      <c r="A86" s="199"/>
      <c r="B86" s="150"/>
      <c r="C86" s="150"/>
      <c r="E86" s="150"/>
      <c r="F86" s="150"/>
      <c r="G86" s="150"/>
    </row>
    <row r="87" spans="1:25" x14ac:dyDescent="0.2">
      <c r="A87" s="199"/>
      <c r="B87" s="150"/>
      <c r="C87" s="150"/>
      <c r="E87" s="150"/>
      <c r="F87" s="150"/>
      <c r="G87" s="150"/>
    </row>
    <row r="88" spans="1:25" s="204" customFormat="1" ht="15.75" x14ac:dyDescent="0.25">
      <c r="A88" s="199"/>
      <c r="B88" s="150"/>
      <c r="C88" s="150"/>
      <c r="D88" s="205"/>
      <c r="E88" s="150"/>
      <c r="F88" s="150"/>
      <c r="G88" s="150"/>
      <c r="I88" s="160"/>
      <c r="J88" s="160"/>
      <c r="K88" s="160"/>
      <c r="L88" s="160"/>
      <c r="M88" s="160"/>
      <c r="N88" s="160"/>
      <c r="O88" s="205"/>
      <c r="P88" s="205"/>
      <c r="Q88" s="205"/>
      <c r="R88" s="205"/>
      <c r="S88" s="205"/>
      <c r="T88" s="205"/>
      <c r="U88" s="205"/>
      <c r="V88" s="205"/>
      <c r="W88" s="205"/>
      <c r="X88" s="205"/>
    </row>
    <row r="89" spans="1:25" s="150" customFormat="1" ht="15.75" x14ac:dyDescent="0.25">
      <c r="A89" s="199"/>
      <c r="D89" s="151"/>
      <c r="I89" s="204"/>
      <c r="J89" s="205"/>
      <c r="K89" s="205"/>
      <c r="L89" s="205"/>
      <c r="M89" s="205"/>
      <c r="N89" s="205"/>
      <c r="O89" s="151"/>
      <c r="P89" s="151"/>
      <c r="Q89" s="151"/>
      <c r="R89" s="151"/>
      <c r="S89" s="151"/>
      <c r="T89" s="151"/>
      <c r="U89" s="151"/>
      <c r="V89" s="151"/>
      <c r="W89" s="151"/>
      <c r="X89" s="151"/>
    </row>
    <row r="90" spans="1:25" s="150" customFormat="1" ht="15.75" x14ac:dyDescent="0.25">
      <c r="A90" s="199"/>
      <c r="B90" s="204"/>
      <c r="C90" s="204"/>
      <c r="D90" s="151"/>
      <c r="J90" s="151"/>
      <c r="K90" s="151"/>
      <c r="L90" s="151"/>
      <c r="M90" s="151"/>
      <c r="N90" s="151"/>
      <c r="O90" s="151"/>
      <c r="P90" s="151"/>
      <c r="Q90" s="151"/>
      <c r="R90" s="151"/>
      <c r="S90" s="151"/>
      <c r="T90" s="151"/>
      <c r="U90" s="151"/>
      <c r="V90" s="151"/>
      <c r="W90" s="151"/>
      <c r="X90" s="151"/>
    </row>
    <row r="91" spans="1:25" s="150" customFormat="1" x14ac:dyDescent="0.2">
      <c r="A91" s="199"/>
      <c r="D91" s="151"/>
      <c r="J91" s="151"/>
      <c r="K91" s="151"/>
      <c r="L91" s="151"/>
      <c r="M91" s="151"/>
      <c r="N91" s="151"/>
      <c r="O91" s="151"/>
      <c r="P91" s="151"/>
      <c r="Q91" s="151"/>
      <c r="R91" s="151"/>
      <c r="S91" s="151"/>
      <c r="T91" s="151"/>
      <c r="U91" s="151"/>
      <c r="V91" s="151"/>
      <c r="W91" s="151"/>
      <c r="X91" s="151"/>
    </row>
    <row r="92" spans="1:25" s="150" customFormat="1" x14ac:dyDescent="0.2">
      <c r="A92" s="199"/>
      <c r="D92" s="151"/>
      <c r="J92" s="151"/>
      <c r="K92" s="151"/>
      <c r="L92" s="151"/>
      <c r="M92" s="151"/>
      <c r="N92" s="151"/>
      <c r="O92" s="151"/>
      <c r="P92" s="151"/>
      <c r="Q92" s="151"/>
      <c r="R92" s="151"/>
      <c r="S92" s="151"/>
      <c r="T92" s="151"/>
      <c r="U92" s="151"/>
      <c r="V92" s="151"/>
      <c r="W92" s="151"/>
      <c r="X92" s="151"/>
    </row>
    <row r="93" spans="1:25" s="204" customFormat="1" ht="15.75" x14ac:dyDescent="0.25">
      <c r="A93" s="199"/>
      <c r="B93" s="160"/>
      <c r="C93" s="203"/>
      <c r="D93" s="205"/>
      <c r="E93" s="160"/>
      <c r="F93" s="160"/>
      <c r="G93" s="160"/>
      <c r="I93" s="150"/>
      <c r="J93" s="151"/>
      <c r="K93" s="151"/>
      <c r="L93" s="151"/>
      <c r="M93" s="151"/>
      <c r="N93" s="151"/>
      <c r="O93" s="205"/>
      <c r="P93" s="205"/>
      <c r="Q93" s="205"/>
      <c r="R93" s="205"/>
      <c r="S93" s="205"/>
      <c r="T93" s="205"/>
      <c r="U93" s="205"/>
      <c r="V93" s="205"/>
      <c r="W93" s="205"/>
      <c r="X93" s="205"/>
    </row>
    <row r="94" spans="1:25" s="150" customFormat="1" ht="15.75" x14ac:dyDescent="0.25">
      <c r="A94" s="149"/>
      <c r="B94" s="160"/>
      <c r="C94" s="164"/>
      <c r="D94" s="151"/>
      <c r="E94" s="160"/>
      <c r="F94" s="160"/>
      <c r="G94" s="160"/>
      <c r="I94" s="204"/>
      <c r="J94" s="205"/>
      <c r="K94" s="205"/>
      <c r="L94" s="205"/>
      <c r="M94" s="205"/>
      <c r="N94" s="205"/>
      <c r="O94" s="151"/>
      <c r="P94" s="151"/>
      <c r="Q94" s="151"/>
      <c r="R94" s="151"/>
      <c r="S94" s="151"/>
      <c r="T94" s="151"/>
      <c r="U94" s="151"/>
      <c r="V94" s="151"/>
      <c r="W94" s="151"/>
      <c r="X94" s="151"/>
    </row>
    <row r="95" spans="1:25" s="150" customFormat="1" x14ac:dyDescent="0.2">
      <c r="A95" s="149"/>
      <c r="B95" s="160"/>
      <c r="C95" s="164"/>
      <c r="D95" s="151"/>
      <c r="E95" s="160"/>
      <c r="F95" s="160"/>
      <c r="G95" s="160"/>
      <c r="J95" s="151"/>
      <c r="K95" s="151"/>
      <c r="L95" s="151"/>
      <c r="M95" s="151"/>
      <c r="N95" s="151"/>
      <c r="O95" s="151"/>
      <c r="P95" s="151"/>
      <c r="Q95" s="151"/>
      <c r="R95" s="151"/>
      <c r="S95" s="151"/>
      <c r="T95" s="151"/>
      <c r="U95" s="151"/>
      <c r="V95" s="151"/>
      <c r="W95" s="151"/>
      <c r="X95" s="151"/>
    </row>
    <row r="96" spans="1:25" s="150" customFormat="1" x14ac:dyDescent="0.2">
      <c r="A96" s="149"/>
      <c r="B96" s="160"/>
      <c r="C96" s="164"/>
      <c r="D96" s="160"/>
      <c r="E96" s="160"/>
      <c r="F96" s="160"/>
      <c r="G96" s="160"/>
      <c r="H96" s="160"/>
      <c r="J96" s="151"/>
      <c r="K96" s="151"/>
      <c r="L96" s="151"/>
      <c r="M96" s="151"/>
      <c r="N96" s="151"/>
      <c r="O96" s="160"/>
      <c r="P96" s="160"/>
      <c r="Q96" s="160"/>
      <c r="R96" s="160"/>
      <c r="S96" s="160"/>
      <c r="T96" s="160"/>
      <c r="U96" s="160"/>
      <c r="V96" s="160"/>
      <c r="W96" s="160"/>
      <c r="X96" s="160"/>
      <c r="Y96" s="160"/>
    </row>
    <row r="97" spans="5:14" x14ac:dyDescent="0.2">
      <c r="L97" s="160" t="e">
        <f>'4-Resumen de ingresos y gastos'!J5-'4-Resumen de ingresos y gastos'!I5</f>
        <v>#DIV/0!</v>
      </c>
      <c r="N97" s="151"/>
    </row>
    <row r="99" spans="5:14" ht="15.75" x14ac:dyDescent="0.25">
      <c r="E99" s="204"/>
      <c r="F99" s="204"/>
      <c r="G99" s="204"/>
    </row>
    <row r="100" spans="5:14" x14ac:dyDescent="0.2">
      <c r="E100" s="150"/>
      <c r="F100" s="150"/>
      <c r="G100" s="150"/>
    </row>
    <row r="101" spans="5:14" x14ac:dyDescent="0.2">
      <c r="E101" s="150"/>
      <c r="F101" s="150"/>
      <c r="G101" s="150"/>
    </row>
    <row r="102" spans="5:14" x14ac:dyDescent="0.2">
      <c r="E102" s="150"/>
      <c r="F102" s="150"/>
      <c r="G102" s="150"/>
    </row>
    <row r="103" spans="5:14" x14ac:dyDescent="0.2">
      <c r="E103" s="150"/>
      <c r="F103" s="150"/>
      <c r="G103" s="150"/>
    </row>
    <row r="104" spans="5:14" ht="15.75" x14ac:dyDescent="0.25">
      <c r="E104" s="204"/>
      <c r="F104" s="204"/>
      <c r="G104" s="204"/>
    </row>
    <row r="105" spans="5:14" x14ac:dyDescent="0.2">
      <c r="E105" s="150"/>
      <c r="F105" s="150"/>
      <c r="G105" s="150"/>
    </row>
    <row r="106" spans="5:14" x14ac:dyDescent="0.2">
      <c r="E106" s="150"/>
      <c r="F106" s="150"/>
      <c r="G106" s="150"/>
    </row>
    <row r="107" spans="5:14" x14ac:dyDescent="0.2">
      <c r="E107" s="203"/>
      <c r="F107" s="203"/>
      <c r="G107" s="203"/>
    </row>
  </sheetData>
  <sheetProtection algorithmName="SHA-512" hashValue="zKB2MXq6s7YT8sEMFp7fPUZlpSnpKyljP/ALt9V2NxtYznunEXKMRT9OQtUPNg4dmXgW2JfNI7iiAnMzYxswHg==" saltValue="edzkMdjmUlLC7f8XHXKc9A==" spinCount="100000" sheet="1" objects="1" scenarios="1"/>
  <protectedRanges>
    <protectedRange password="C432" sqref="B47:B57 E47:F47" name="Gastos Ordenarias Anuales"/>
    <protectedRange password="C432" sqref="C47:C57" name="Gastos Ordenarias Anuales_1"/>
  </protectedRanges>
  <mergeCells count="6">
    <mergeCell ref="I38:N38"/>
    <mergeCell ref="B3:C3"/>
    <mergeCell ref="E26:F26"/>
    <mergeCell ref="B46:C46"/>
    <mergeCell ref="E7:F7"/>
    <mergeCell ref="B7:C7"/>
  </mergeCells>
  <conditionalFormatting sqref="D22">
    <cfRule type="cellIs" dxfId="0" priority="9" operator="greaterThan">
      <formula>#REF!</formula>
    </cfRule>
  </conditionalFormatting>
  <dataValidations count="1">
    <dataValidation type="list" allowBlank="1" showInputMessage="1" showErrorMessage="1" sqref="C28">
      <formula1>$P$17:$P$19</formula1>
    </dataValidation>
  </dataValidations>
  <pageMargins left="0.19" right="0.15" top="0.75" bottom="0.75" header="0.3" footer="0.3"/>
  <pageSetup scale="2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zoomScale="70" zoomScaleNormal="70" zoomScaleSheetLayoutView="70" workbookViewId="0">
      <selection activeCell="I11" sqref="I11"/>
    </sheetView>
  </sheetViews>
  <sheetFormatPr defaultColWidth="9.140625" defaultRowHeight="14.25" x14ac:dyDescent="0.2"/>
  <cols>
    <col min="1" max="1" width="3.5703125" style="7" customWidth="1"/>
    <col min="2" max="2" width="35.42578125" style="52" customWidth="1"/>
    <col min="3" max="3" width="12.5703125" style="1" customWidth="1"/>
    <col min="4" max="4" width="12.140625" style="1" bestFit="1" customWidth="1"/>
    <col min="5" max="5" width="12.42578125" style="1" customWidth="1"/>
    <col min="6" max="6" width="15.28515625" style="1" bestFit="1" customWidth="1"/>
    <col min="7" max="7" width="15.85546875" style="2" customWidth="1"/>
    <col min="8" max="8" width="18.5703125" style="1" bestFit="1" customWidth="1"/>
    <col min="9" max="9" width="19.42578125" style="1" customWidth="1"/>
    <col min="10" max="13" width="15.28515625" style="1" customWidth="1"/>
    <col min="14" max="14" width="21.42578125" style="1" customWidth="1"/>
    <col min="15" max="16" width="15.28515625" style="1" customWidth="1"/>
    <col min="17" max="17" width="17.42578125" style="1" bestFit="1" customWidth="1"/>
    <col min="18" max="18" width="15.28515625" style="1" customWidth="1"/>
    <col min="19" max="19" width="19.42578125" style="1" customWidth="1"/>
    <col min="20" max="20" width="15.28515625" style="1" customWidth="1"/>
    <col min="21" max="21" width="16.85546875" style="1" customWidth="1"/>
    <col min="22" max="22" width="21.85546875" style="1" customWidth="1"/>
    <col min="23" max="25" width="15.28515625" style="1" customWidth="1"/>
    <col min="26" max="26" width="18.85546875" style="1" customWidth="1"/>
    <col min="27" max="28" width="15.28515625" style="1" customWidth="1"/>
    <col min="29" max="29" width="17.85546875" style="1" customWidth="1"/>
    <col min="30" max="30" width="15.28515625" style="1" customWidth="1"/>
    <col min="31" max="16384" width="9.140625" style="1"/>
  </cols>
  <sheetData>
    <row r="1" spans="1:29" ht="21.75" thickBot="1" x14ac:dyDescent="0.3">
      <c r="B1" s="51" t="s">
        <v>15</v>
      </c>
    </row>
    <row r="2" spans="1:29" ht="18" x14ac:dyDescent="0.25">
      <c r="B2" s="51" t="s">
        <v>23</v>
      </c>
      <c r="H2" s="61" t="s">
        <v>53</v>
      </c>
      <c r="I2" s="87">
        <f>'2- Datos de entrada'!$F$8</f>
        <v>0</v>
      </c>
    </row>
    <row r="3" spans="1:29" ht="15.75" thickBot="1" x14ac:dyDescent="0.3">
      <c r="B3" s="52" t="s">
        <v>23</v>
      </c>
      <c r="H3" s="62" t="s">
        <v>17</v>
      </c>
      <c r="I3" s="88">
        <f>'2- Datos de entrada'!$C$4</f>
        <v>0</v>
      </c>
    </row>
    <row r="4" spans="1:29" x14ac:dyDescent="0.2">
      <c r="H4" s="2"/>
      <c r="I4" s="2"/>
      <c r="J4" s="2"/>
      <c r="K4" s="2"/>
      <c r="L4" s="2"/>
      <c r="M4" s="2"/>
      <c r="N4" s="2"/>
      <c r="O4" s="2"/>
      <c r="P4" s="2"/>
      <c r="Q4" s="2"/>
      <c r="R4" s="2"/>
    </row>
    <row r="5" spans="1:29" ht="15" x14ac:dyDescent="0.25">
      <c r="B5" s="53" t="s">
        <v>55</v>
      </c>
      <c r="H5" s="2"/>
      <c r="I5" s="2"/>
      <c r="J5" s="2"/>
      <c r="K5" s="2"/>
      <c r="L5" s="2"/>
      <c r="M5" s="2"/>
      <c r="N5" s="2"/>
      <c r="O5" s="2"/>
      <c r="P5" s="2"/>
      <c r="Q5" s="2"/>
    </row>
    <row r="6" spans="1:29" s="39" customFormat="1" ht="15" x14ac:dyDescent="0.25">
      <c r="A6" s="59"/>
      <c r="B6" s="86"/>
      <c r="C6" s="284"/>
      <c r="D6" s="85"/>
      <c r="E6" s="85"/>
      <c r="F6" s="85"/>
      <c r="G6" s="85"/>
      <c r="H6" s="85">
        <f>'2- Datos de entrada'!C4</f>
        <v>0</v>
      </c>
      <c r="I6" s="85">
        <f>H6+1</f>
        <v>1</v>
      </c>
      <c r="J6" s="85">
        <f t="shared" ref="J6:AC7" si="0">I6+1</f>
        <v>2</v>
      </c>
      <c r="K6" s="85">
        <f t="shared" si="0"/>
        <v>3</v>
      </c>
      <c r="L6" s="85">
        <f t="shared" si="0"/>
        <v>4</v>
      </c>
      <c r="M6" s="85">
        <f t="shared" si="0"/>
        <v>5</v>
      </c>
      <c r="N6" s="85">
        <f t="shared" si="0"/>
        <v>6</v>
      </c>
      <c r="O6" s="85">
        <f t="shared" si="0"/>
        <v>7</v>
      </c>
      <c r="P6" s="85">
        <f t="shared" si="0"/>
        <v>8</v>
      </c>
      <c r="Q6" s="85">
        <f t="shared" si="0"/>
        <v>9</v>
      </c>
      <c r="R6" s="85">
        <f t="shared" si="0"/>
        <v>10</v>
      </c>
      <c r="S6" s="85">
        <f t="shared" si="0"/>
        <v>11</v>
      </c>
      <c r="T6" s="85">
        <f t="shared" si="0"/>
        <v>12</v>
      </c>
      <c r="U6" s="85">
        <f t="shared" si="0"/>
        <v>13</v>
      </c>
      <c r="V6" s="85">
        <f t="shared" si="0"/>
        <v>14</v>
      </c>
      <c r="W6" s="85">
        <f t="shared" si="0"/>
        <v>15</v>
      </c>
      <c r="X6" s="85">
        <f t="shared" si="0"/>
        <v>16</v>
      </c>
      <c r="Y6" s="85">
        <f t="shared" si="0"/>
        <v>17</v>
      </c>
      <c r="Z6" s="85">
        <f t="shared" si="0"/>
        <v>18</v>
      </c>
      <c r="AA6" s="85">
        <f t="shared" si="0"/>
        <v>19</v>
      </c>
      <c r="AB6" s="85">
        <f t="shared" si="0"/>
        <v>20</v>
      </c>
      <c r="AC6" s="85">
        <f t="shared" si="0"/>
        <v>21</v>
      </c>
    </row>
    <row r="7" spans="1:29" s="39" customFormat="1" ht="15" x14ac:dyDescent="0.25">
      <c r="A7" s="59"/>
      <c r="B7" s="86"/>
      <c r="C7" s="284"/>
      <c r="D7" s="85"/>
      <c r="E7" s="85"/>
      <c r="F7" s="85"/>
      <c r="G7" s="85"/>
      <c r="H7" s="31">
        <f>H6-'2- Datos de entrada'!$F$8</f>
        <v>0</v>
      </c>
      <c r="I7" s="31">
        <f>H7+1</f>
        <v>1</v>
      </c>
      <c r="J7" s="31">
        <f t="shared" si="0"/>
        <v>2</v>
      </c>
      <c r="K7" s="31">
        <f t="shared" si="0"/>
        <v>3</v>
      </c>
      <c r="L7" s="31">
        <f t="shared" si="0"/>
        <v>4</v>
      </c>
      <c r="M7" s="31">
        <f t="shared" si="0"/>
        <v>5</v>
      </c>
      <c r="N7" s="31">
        <f t="shared" si="0"/>
        <v>6</v>
      </c>
      <c r="O7" s="31">
        <f t="shared" si="0"/>
        <v>7</v>
      </c>
      <c r="P7" s="31">
        <f t="shared" si="0"/>
        <v>8</v>
      </c>
      <c r="Q7" s="31">
        <f t="shared" si="0"/>
        <v>9</v>
      </c>
      <c r="R7" s="31">
        <f t="shared" si="0"/>
        <v>10</v>
      </c>
      <c r="S7" s="31">
        <f t="shared" si="0"/>
        <v>11</v>
      </c>
      <c r="T7" s="31">
        <f t="shared" si="0"/>
        <v>12</v>
      </c>
      <c r="U7" s="31">
        <f t="shared" si="0"/>
        <v>13</v>
      </c>
      <c r="V7" s="31">
        <f t="shared" si="0"/>
        <v>14</v>
      </c>
      <c r="W7" s="31">
        <f t="shared" si="0"/>
        <v>15</v>
      </c>
      <c r="X7" s="31">
        <f t="shared" si="0"/>
        <v>16</v>
      </c>
      <c r="Y7" s="31">
        <f t="shared" si="0"/>
        <v>17</v>
      </c>
      <c r="Z7" s="31">
        <f t="shared" si="0"/>
        <v>18</v>
      </c>
      <c r="AA7" s="31">
        <f t="shared" si="0"/>
        <v>19</v>
      </c>
      <c r="AB7" s="31">
        <f t="shared" si="0"/>
        <v>20</v>
      </c>
      <c r="AC7" s="31">
        <f t="shared" si="0"/>
        <v>21</v>
      </c>
    </row>
    <row r="8" spans="1:29" ht="15" x14ac:dyDescent="0.25">
      <c r="B8" s="53" t="s">
        <v>128</v>
      </c>
      <c r="G8" s="1"/>
    </row>
    <row r="9" spans="1:29" x14ac:dyDescent="0.2">
      <c r="B9" s="119" t="s">
        <v>111</v>
      </c>
      <c r="C9" s="3"/>
      <c r="D9" s="3"/>
      <c r="E9" s="3"/>
      <c r="F9" s="3"/>
      <c r="G9" s="3"/>
      <c r="H9" s="118">
        <f>'2- Datos de entrada'!C47</f>
        <v>0</v>
      </c>
      <c r="I9" s="90">
        <f>'3-Proyección de gastos'!H9*(1+'2- Datos de entrada'!$C$5)</f>
        <v>0</v>
      </c>
      <c r="J9" s="90">
        <f>I9*(1+'2- Datos de entrada'!$C$5)</f>
        <v>0</v>
      </c>
      <c r="K9" s="90">
        <f>J9*(1+'2- Datos de entrada'!$C$5)</f>
        <v>0</v>
      </c>
      <c r="L9" s="90">
        <f>K9*(1+'2- Datos de entrada'!$C$5)</f>
        <v>0</v>
      </c>
      <c r="M9" s="90">
        <f>L9*(1+'2- Datos de entrada'!$C$5)</f>
        <v>0</v>
      </c>
      <c r="N9" s="90">
        <f>M9*(1+'2- Datos de entrada'!$C$5)</f>
        <v>0</v>
      </c>
      <c r="O9" s="90">
        <f>N9*(1+'2- Datos de entrada'!$C$5)</f>
        <v>0</v>
      </c>
      <c r="P9" s="90">
        <f>O9*(1+'2- Datos de entrada'!$C$5)</f>
        <v>0</v>
      </c>
      <c r="Q9" s="90">
        <f>P9*(1+'2- Datos de entrada'!$C$5)</f>
        <v>0</v>
      </c>
      <c r="R9" s="90">
        <f>Q9*(1+'2- Datos de entrada'!$C$5)</f>
        <v>0</v>
      </c>
      <c r="S9" s="90">
        <f>R9*(1+'2- Datos de entrada'!$C$5)</f>
        <v>0</v>
      </c>
      <c r="T9" s="90">
        <f>S9*(1+'2- Datos de entrada'!$C$5)</f>
        <v>0</v>
      </c>
      <c r="U9" s="90">
        <f>T9*(1+'2- Datos de entrada'!$C$5)</f>
        <v>0</v>
      </c>
      <c r="V9" s="90">
        <f>U9*(1+'2- Datos de entrada'!$C$5)</f>
        <v>0</v>
      </c>
      <c r="W9" s="90">
        <f>V9*(1+'2- Datos de entrada'!$C$5)</f>
        <v>0</v>
      </c>
      <c r="X9" s="90">
        <f>W9*(1+'2- Datos de entrada'!$C$5)</f>
        <v>0</v>
      </c>
      <c r="Y9" s="90">
        <f>X9*(1+'2- Datos de entrada'!$C$5)</f>
        <v>0</v>
      </c>
      <c r="Z9" s="90">
        <f>Y9*(1+'2- Datos de entrada'!$C$5)</f>
        <v>0</v>
      </c>
      <c r="AA9" s="90">
        <f>Z9*(1+'2- Datos de entrada'!$C$5)</f>
        <v>0</v>
      </c>
      <c r="AB9" s="90">
        <f>AA9*(1+'2- Datos de entrada'!$C$5)</f>
        <v>0</v>
      </c>
      <c r="AC9" s="90">
        <f>AB9*(1+'2- Datos de entrada'!$C$5)</f>
        <v>0</v>
      </c>
    </row>
    <row r="10" spans="1:29" x14ac:dyDescent="0.2">
      <c r="B10" s="119" t="s">
        <v>112</v>
      </c>
      <c r="C10" s="3"/>
      <c r="D10" s="3"/>
      <c r="E10" s="3"/>
      <c r="F10" s="3"/>
      <c r="G10" s="3"/>
      <c r="H10" s="118">
        <f>'2- Datos de entrada'!C48</f>
        <v>0</v>
      </c>
      <c r="I10" s="90">
        <f>'3-Proyección de gastos'!H10*(1+'2- Datos de entrada'!$C$5)</f>
        <v>0</v>
      </c>
      <c r="J10" s="90">
        <f>I10*(1+'2- Datos de entrada'!$C$5)</f>
        <v>0</v>
      </c>
      <c r="K10" s="90">
        <f>J10*(1+'2- Datos de entrada'!$C$5)</f>
        <v>0</v>
      </c>
      <c r="L10" s="90">
        <f>K10*(1+'2- Datos de entrada'!$C$5)</f>
        <v>0</v>
      </c>
      <c r="M10" s="90">
        <f>L10*(1+'2- Datos de entrada'!$C$5)</f>
        <v>0</v>
      </c>
      <c r="N10" s="90">
        <f>M10*(1+'2- Datos de entrada'!$C$5)</f>
        <v>0</v>
      </c>
      <c r="O10" s="90">
        <f>N10*(1+'2- Datos de entrada'!$C$5)</f>
        <v>0</v>
      </c>
      <c r="P10" s="90">
        <f>O10*(1+'2- Datos de entrada'!$C$5)</f>
        <v>0</v>
      </c>
      <c r="Q10" s="90">
        <f>P10*(1+'2- Datos de entrada'!$C$5)</f>
        <v>0</v>
      </c>
      <c r="R10" s="90">
        <f>Q10*(1+'2- Datos de entrada'!$C$5)</f>
        <v>0</v>
      </c>
      <c r="S10" s="90">
        <f>R10*(1+'2- Datos de entrada'!$C$5)</f>
        <v>0</v>
      </c>
      <c r="T10" s="90">
        <f>S10*(1+'2- Datos de entrada'!$C$5)</f>
        <v>0</v>
      </c>
      <c r="U10" s="90">
        <f>T10*(1+'2- Datos de entrada'!$C$5)</f>
        <v>0</v>
      </c>
      <c r="V10" s="90">
        <f>U10*(1+'2- Datos de entrada'!$C$5)</f>
        <v>0</v>
      </c>
      <c r="W10" s="90">
        <f>V10*(1+'2- Datos de entrada'!$C$5)</f>
        <v>0</v>
      </c>
      <c r="X10" s="90">
        <f>W10*(1+'2- Datos de entrada'!$C$5)</f>
        <v>0</v>
      </c>
      <c r="Y10" s="90">
        <f>X10*(1+'2- Datos de entrada'!$C$5)</f>
        <v>0</v>
      </c>
      <c r="Z10" s="90">
        <f>Y10*(1+'2- Datos de entrada'!$C$5)</f>
        <v>0</v>
      </c>
      <c r="AA10" s="90">
        <f>Z10*(1+'2- Datos de entrada'!$C$5)</f>
        <v>0</v>
      </c>
      <c r="AB10" s="90">
        <f>AA10*(1+'2- Datos de entrada'!$C$5)</f>
        <v>0</v>
      </c>
      <c r="AC10" s="90">
        <f>AB10*(1+'2- Datos de entrada'!$C$5)</f>
        <v>0</v>
      </c>
    </row>
    <row r="11" spans="1:29" x14ac:dyDescent="0.2">
      <c r="B11" s="119" t="s">
        <v>113</v>
      </c>
      <c r="C11" s="3"/>
      <c r="D11" s="3"/>
      <c r="E11" s="3"/>
      <c r="F11" s="3"/>
      <c r="G11" s="3"/>
      <c r="H11" s="118">
        <f>'2- Datos de entrada'!C49</f>
        <v>0</v>
      </c>
      <c r="I11" s="90">
        <f>'3-Proyección de gastos'!H11*(1+'2- Datos de entrada'!$C$5)</f>
        <v>0</v>
      </c>
      <c r="J11" s="90">
        <f>I11*(1+'2- Datos de entrada'!$C$5)</f>
        <v>0</v>
      </c>
      <c r="K11" s="90">
        <f>J11*(1+'2- Datos de entrada'!$C$5)</f>
        <v>0</v>
      </c>
      <c r="L11" s="90">
        <f>K11*(1+'2- Datos de entrada'!$C$5)</f>
        <v>0</v>
      </c>
      <c r="M11" s="90">
        <f>L11*(1+'2- Datos de entrada'!$C$5)</f>
        <v>0</v>
      </c>
      <c r="N11" s="90">
        <f>M11*(1+'2- Datos de entrada'!$C$5)</f>
        <v>0</v>
      </c>
      <c r="O11" s="90">
        <f>N11*(1+'2- Datos de entrada'!$C$5)</f>
        <v>0</v>
      </c>
      <c r="P11" s="90">
        <f>O11*(1+'2- Datos de entrada'!$C$5)</f>
        <v>0</v>
      </c>
      <c r="Q11" s="90">
        <f>P11*(1+'2- Datos de entrada'!$C$5)</f>
        <v>0</v>
      </c>
      <c r="R11" s="90">
        <f>Q11*(1+'2- Datos de entrada'!$C$5)</f>
        <v>0</v>
      </c>
      <c r="S11" s="90">
        <f>R11*(1+'2- Datos de entrada'!$C$5)</f>
        <v>0</v>
      </c>
      <c r="T11" s="90">
        <f>S11*(1+'2- Datos de entrada'!$C$5)</f>
        <v>0</v>
      </c>
      <c r="U11" s="90">
        <f>T11*(1+'2- Datos de entrada'!$C$5)</f>
        <v>0</v>
      </c>
      <c r="V11" s="90">
        <f>U11*(1+'2- Datos de entrada'!$C$5)</f>
        <v>0</v>
      </c>
      <c r="W11" s="90">
        <f>V11*(1+'2- Datos de entrada'!$C$5)</f>
        <v>0</v>
      </c>
      <c r="X11" s="90">
        <f>W11*(1+'2- Datos de entrada'!$C$5)</f>
        <v>0</v>
      </c>
      <c r="Y11" s="90">
        <f>X11*(1+'2- Datos de entrada'!$C$5)</f>
        <v>0</v>
      </c>
      <c r="Z11" s="90">
        <f>Y11*(1+'2- Datos de entrada'!$C$5)</f>
        <v>0</v>
      </c>
      <c r="AA11" s="90">
        <f>Z11*(1+'2- Datos de entrada'!$C$5)</f>
        <v>0</v>
      </c>
      <c r="AB11" s="90">
        <f>AA11*(1+'2- Datos de entrada'!$C$5)</f>
        <v>0</v>
      </c>
      <c r="AC11" s="90">
        <f>AB11*(1+'2- Datos de entrada'!$C$5)</f>
        <v>0</v>
      </c>
    </row>
    <row r="12" spans="1:29" x14ac:dyDescent="0.2">
      <c r="B12" s="119" t="s">
        <v>114</v>
      </c>
      <c r="C12" s="3"/>
      <c r="D12" s="3"/>
      <c r="E12" s="3"/>
      <c r="F12" s="3"/>
      <c r="G12" s="3"/>
      <c r="H12" s="118">
        <f>'2- Datos de entrada'!C50</f>
        <v>0</v>
      </c>
      <c r="I12" s="90">
        <f>'3-Proyección de gastos'!H12*(1+'2- Datos de entrada'!$C$5)</f>
        <v>0</v>
      </c>
      <c r="J12" s="90">
        <f>I12*(1+'2- Datos de entrada'!$C$5)</f>
        <v>0</v>
      </c>
      <c r="K12" s="90">
        <f>J12*(1+'2- Datos de entrada'!$C$5)</f>
        <v>0</v>
      </c>
      <c r="L12" s="90">
        <f>K12*(1+'2- Datos de entrada'!$C$5)</f>
        <v>0</v>
      </c>
      <c r="M12" s="90">
        <f>L12*(1+'2- Datos de entrada'!$C$5)</f>
        <v>0</v>
      </c>
      <c r="N12" s="90">
        <f>M12*(1+'2- Datos de entrada'!$C$5)</f>
        <v>0</v>
      </c>
      <c r="O12" s="90">
        <f>N12*(1+'2- Datos de entrada'!$C$5)</f>
        <v>0</v>
      </c>
      <c r="P12" s="90">
        <f>O12*(1+'2- Datos de entrada'!$C$5)</f>
        <v>0</v>
      </c>
      <c r="Q12" s="90">
        <f>P12*(1+'2- Datos de entrada'!$C$5)</f>
        <v>0</v>
      </c>
      <c r="R12" s="90">
        <f>Q12*(1+'2- Datos de entrada'!$C$5)</f>
        <v>0</v>
      </c>
      <c r="S12" s="90">
        <f>R12*(1+'2- Datos de entrada'!$C$5)</f>
        <v>0</v>
      </c>
      <c r="T12" s="90">
        <f>S12*(1+'2- Datos de entrada'!$C$5)</f>
        <v>0</v>
      </c>
      <c r="U12" s="90">
        <f>T12*(1+'2- Datos de entrada'!$C$5)</f>
        <v>0</v>
      </c>
      <c r="V12" s="90">
        <f>U12*(1+'2- Datos de entrada'!$C$5)</f>
        <v>0</v>
      </c>
      <c r="W12" s="90">
        <f>V12*(1+'2- Datos de entrada'!$C$5)</f>
        <v>0</v>
      </c>
      <c r="X12" s="90">
        <f>W12*(1+'2- Datos de entrada'!$C$5)</f>
        <v>0</v>
      </c>
      <c r="Y12" s="90">
        <f>X12*(1+'2- Datos de entrada'!$C$5)</f>
        <v>0</v>
      </c>
      <c r="Z12" s="90">
        <f>Y12*(1+'2- Datos de entrada'!$C$5)</f>
        <v>0</v>
      </c>
      <c r="AA12" s="90">
        <f>Z12*(1+'2- Datos de entrada'!$C$5)</f>
        <v>0</v>
      </c>
      <c r="AB12" s="90">
        <f>AA12*(1+'2- Datos de entrada'!$C$5)</f>
        <v>0</v>
      </c>
      <c r="AC12" s="90">
        <f>AB12*(1+'2- Datos de entrada'!$C$5)</f>
        <v>0</v>
      </c>
    </row>
    <row r="13" spans="1:29" x14ac:dyDescent="0.2">
      <c r="B13" s="119" t="s">
        <v>115</v>
      </c>
      <c r="C13" s="3"/>
      <c r="D13" s="3"/>
      <c r="E13" s="3"/>
      <c r="F13" s="3"/>
      <c r="G13" s="3"/>
      <c r="H13" s="118">
        <f>'2- Datos de entrada'!C51</f>
        <v>0</v>
      </c>
      <c r="I13" s="90">
        <f>'3-Proyección de gastos'!H13*(1+'2- Datos de entrada'!$C$5)</f>
        <v>0</v>
      </c>
      <c r="J13" s="90">
        <f>I13*(1+'2- Datos de entrada'!$C$5)</f>
        <v>0</v>
      </c>
      <c r="K13" s="90">
        <f>J13*(1+'2- Datos de entrada'!$C$5)</f>
        <v>0</v>
      </c>
      <c r="L13" s="90">
        <f>K13*(1+'2- Datos de entrada'!$C$5)</f>
        <v>0</v>
      </c>
      <c r="M13" s="90">
        <f>L13*(1+'2- Datos de entrada'!$C$5)</f>
        <v>0</v>
      </c>
      <c r="N13" s="90">
        <f>M13*(1+'2- Datos de entrada'!$C$5)</f>
        <v>0</v>
      </c>
      <c r="O13" s="90">
        <f>N13*(1+'2- Datos de entrada'!$C$5)</f>
        <v>0</v>
      </c>
      <c r="P13" s="90">
        <f>O13*(1+'2- Datos de entrada'!$C$5)</f>
        <v>0</v>
      </c>
      <c r="Q13" s="90">
        <f>P13*(1+'2- Datos de entrada'!$C$5)</f>
        <v>0</v>
      </c>
      <c r="R13" s="90">
        <f>Q13*(1+'2- Datos de entrada'!$C$5)</f>
        <v>0</v>
      </c>
      <c r="S13" s="90">
        <f>R13*(1+'2- Datos de entrada'!$C$5)</f>
        <v>0</v>
      </c>
      <c r="T13" s="90">
        <f>S13*(1+'2- Datos de entrada'!$C$5)</f>
        <v>0</v>
      </c>
      <c r="U13" s="90">
        <f>T13*(1+'2- Datos de entrada'!$C$5)</f>
        <v>0</v>
      </c>
      <c r="V13" s="90">
        <f>U13*(1+'2- Datos de entrada'!$C$5)</f>
        <v>0</v>
      </c>
      <c r="W13" s="90">
        <f>V13*(1+'2- Datos de entrada'!$C$5)</f>
        <v>0</v>
      </c>
      <c r="X13" s="90">
        <f>W13*(1+'2- Datos de entrada'!$C$5)</f>
        <v>0</v>
      </c>
      <c r="Y13" s="90">
        <f>X13*(1+'2- Datos de entrada'!$C$5)</f>
        <v>0</v>
      </c>
      <c r="Z13" s="90">
        <f>Y13*(1+'2- Datos de entrada'!$C$5)</f>
        <v>0</v>
      </c>
      <c r="AA13" s="90">
        <f>Z13*(1+'2- Datos de entrada'!$C$5)</f>
        <v>0</v>
      </c>
      <c r="AB13" s="90">
        <f>AA13*(1+'2- Datos de entrada'!$C$5)</f>
        <v>0</v>
      </c>
      <c r="AC13" s="90">
        <f>AB13*(1+'2- Datos de entrada'!$C$5)</f>
        <v>0</v>
      </c>
    </row>
    <row r="14" spans="1:29" x14ac:dyDescent="0.2">
      <c r="B14" s="119" t="s">
        <v>116</v>
      </c>
      <c r="C14" s="3"/>
      <c r="D14" s="3"/>
      <c r="E14" s="3"/>
      <c r="F14" s="3"/>
      <c r="G14" s="3"/>
      <c r="H14" s="118">
        <f>'2- Datos de entrada'!C52</f>
        <v>0</v>
      </c>
      <c r="I14" s="90">
        <f>'3-Proyección de gastos'!H14*(1+'2- Datos de entrada'!$C$5)</f>
        <v>0</v>
      </c>
      <c r="J14" s="90">
        <f>I14*(1+'2- Datos de entrada'!$C$5)</f>
        <v>0</v>
      </c>
      <c r="K14" s="90">
        <f>J14*(1+'2- Datos de entrada'!$C$5)</f>
        <v>0</v>
      </c>
      <c r="L14" s="90">
        <f>K14*(1+'2- Datos de entrada'!$C$5)</f>
        <v>0</v>
      </c>
      <c r="M14" s="90">
        <f>L14*(1+'2- Datos de entrada'!$C$5)</f>
        <v>0</v>
      </c>
      <c r="N14" s="90">
        <f>M14*(1+'2- Datos de entrada'!$C$5)</f>
        <v>0</v>
      </c>
      <c r="O14" s="90">
        <f>N14*(1+'2- Datos de entrada'!$C$5)</f>
        <v>0</v>
      </c>
      <c r="P14" s="90">
        <f>O14*(1+'2- Datos de entrada'!$C$5)</f>
        <v>0</v>
      </c>
      <c r="Q14" s="90">
        <f>P14*(1+'2- Datos de entrada'!$C$5)</f>
        <v>0</v>
      </c>
      <c r="R14" s="90">
        <f>Q14*(1+'2- Datos de entrada'!$C$5)</f>
        <v>0</v>
      </c>
      <c r="S14" s="90">
        <f>R14*(1+'2- Datos de entrada'!$C$5)</f>
        <v>0</v>
      </c>
      <c r="T14" s="90">
        <f>S14*(1+'2- Datos de entrada'!$C$5)</f>
        <v>0</v>
      </c>
      <c r="U14" s="90">
        <f>T14*(1+'2- Datos de entrada'!$C$5)</f>
        <v>0</v>
      </c>
      <c r="V14" s="90">
        <f>U14*(1+'2- Datos de entrada'!$C$5)</f>
        <v>0</v>
      </c>
      <c r="W14" s="90">
        <f>V14*(1+'2- Datos de entrada'!$C$5)</f>
        <v>0</v>
      </c>
      <c r="X14" s="90">
        <f>W14*(1+'2- Datos de entrada'!$C$5)</f>
        <v>0</v>
      </c>
      <c r="Y14" s="90">
        <f>X14*(1+'2- Datos de entrada'!$C$5)</f>
        <v>0</v>
      </c>
      <c r="Z14" s="90">
        <f>Y14*(1+'2- Datos de entrada'!$C$5)</f>
        <v>0</v>
      </c>
      <c r="AA14" s="90">
        <f>Z14*(1+'2- Datos de entrada'!$C$5)</f>
        <v>0</v>
      </c>
      <c r="AB14" s="90">
        <f>AA14*(1+'2- Datos de entrada'!$C$5)</f>
        <v>0</v>
      </c>
      <c r="AC14" s="90">
        <f>AB14*(1+'2- Datos de entrada'!$C$5)</f>
        <v>0</v>
      </c>
    </row>
    <row r="15" spans="1:29" x14ac:dyDescent="0.2">
      <c r="B15" s="117" t="s">
        <v>117</v>
      </c>
      <c r="C15" s="3"/>
      <c r="D15" s="3"/>
      <c r="E15" s="3"/>
      <c r="F15" s="3"/>
      <c r="G15" s="3"/>
      <c r="H15" s="118">
        <f>'2- Datos de entrada'!C53</f>
        <v>0</v>
      </c>
      <c r="I15" s="90">
        <f>'3-Proyección de gastos'!H15*(1+'2- Datos de entrada'!$C$5)</f>
        <v>0</v>
      </c>
      <c r="J15" s="90">
        <f>I15*(1+'2- Datos de entrada'!$C$5)</f>
        <v>0</v>
      </c>
      <c r="K15" s="90">
        <f>J15*(1+'2- Datos de entrada'!$C$5)</f>
        <v>0</v>
      </c>
      <c r="L15" s="90">
        <f>K15*(1+'2- Datos de entrada'!$C$5)</f>
        <v>0</v>
      </c>
      <c r="M15" s="90">
        <f>L15*(1+'2- Datos de entrada'!$C$5)</f>
        <v>0</v>
      </c>
      <c r="N15" s="90">
        <f>M15*(1+'2- Datos de entrada'!$C$5)</f>
        <v>0</v>
      </c>
      <c r="O15" s="90">
        <f>N15*(1+'2- Datos de entrada'!$C$5)</f>
        <v>0</v>
      </c>
      <c r="P15" s="90">
        <f>O15*(1+'2- Datos de entrada'!$C$5)</f>
        <v>0</v>
      </c>
      <c r="Q15" s="90">
        <f>P15*(1+'2- Datos de entrada'!$C$5)</f>
        <v>0</v>
      </c>
      <c r="R15" s="90">
        <f>Q15*(1+'2- Datos de entrada'!$C$5)</f>
        <v>0</v>
      </c>
      <c r="S15" s="90">
        <f>R15*(1+'2- Datos de entrada'!$C$5)</f>
        <v>0</v>
      </c>
      <c r="T15" s="90">
        <f>S15*(1+'2- Datos de entrada'!$C$5)</f>
        <v>0</v>
      </c>
      <c r="U15" s="90">
        <f>T15*(1+'2- Datos de entrada'!$C$5)</f>
        <v>0</v>
      </c>
      <c r="V15" s="90">
        <f>U15*(1+'2- Datos de entrada'!$C$5)</f>
        <v>0</v>
      </c>
      <c r="W15" s="90">
        <f>V15*(1+'2- Datos de entrada'!$C$5)</f>
        <v>0</v>
      </c>
      <c r="X15" s="90">
        <f>W15*(1+'2- Datos de entrada'!$C$5)</f>
        <v>0</v>
      </c>
      <c r="Y15" s="90">
        <f>X15*(1+'2- Datos de entrada'!$C$5)</f>
        <v>0</v>
      </c>
      <c r="Z15" s="90">
        <f>Y15*(1+'2- Datos de entrada'!$C$5)</f>
        <v>0</v>
      </c>
      <c r="AA15" s="90">
        <f>Z15*(1+'2- Datos de entrada'!$C$5)</f>
        <v>0</v>
      </c>
      <c r="AB15" s="90">
        <f>AA15*(1+'2- Datos de entrada'!$C$5)</f>
        <v>0</v>
      </c>
      <c r="AC15" s="90">
        <f>AB15*(1+'2- Datos de entrada'!$C$5)</f>
        <v>0</v>
      </c>
    </row>
    <row r="16" spans="1:29" x14ac:dyDescent="0.2">
      <c r="B16" s="117" t="s">
        <v>118</v>
      </c>
      <c r="C16" s="3"/>
      <c r="D16" s="3"/>
      <c r="E16" s="3"/>
      <c r="F16" s="3"/>
      <c r="G16" s="3"/>
      <c r="H16" s="118">
        <f>'2- Datos de entrada'!C54</f>
        <v>0</v>
      </c>
      <c r="I16" s="90">
        <f>'3-Proyección de gastos'!H16*(1+'2- Datos de entrada'!$C$5)</f>
        <v>0</v>
      </c>
      <c r="J16" s="90">
        <f>'3-Proyección de gastos'!I16*(1+'2- Datos de entrada'!$C$5)</f>
        <v>0</v>
      </c>
      <c r="K16" s="90">
        <f>'3-Proyección de gastos'!J16*(1+'2- Datos de entrada'!$C$5)</f>
        <v>0</v>
      </c>
      <c r="L16" s="90">
        <f>'3-Proyección de gastos'!K16*(1+'2- Datos de entrada'!$C$5)</f>
        <v>0</v>
      </c>
      <c r="M16" s="90">
        <f>'3-Proyección de gastos'!L16*(1+'2- Datos de entrada'!$C$5)</f>
        <v>0</v>
      </c>
      <c r="N16" s="90">
        <f>'3-Proyección de gastos'!M16*(1+'2- Datos de entrada'!$C$5)</f>
        <v>0</v>
      </c>
      <c r="O16" s="90">
        <f>'3-Proyección de gastos'!N16*(1+'2- Datos de entrada'!$C$5)</f>
        <v>0</v>
      </c>
      <c r="P16" s="90">
        <f>'3-Proyección de gastos'!O16*(1+'2- Datos de entrada'!$C$5)</f>
        <v>0</v>
      </c>
      <c r="Q16" s="90">
        <f>'3-Proyección de gastos'!P16*(1+'2- Datos de entrada'!$C$5)</f>
        <v>0</v>
      </c>
      <c r="R16" s="90">
        <f>'3-Proyección de gastos'!Q16*(1+'2- Datos de entrada'!$C$5)</f>
        <v>0</v>
      </c>
      <c r="S16" s="90">
        <f>'3-Proyección de gastos'!R16*(1+'2- Datos de entrada'!$C$5)</f>
        <v>0</v>
      </c>
      <c r="T16" s="90">
        <f>'3-Proyección de gastos'!S16*(1+'2- Datos de entrada'!$C$5)</f>
        <v>0</v>
      </c>
      <c r="U16" s="90">
        <f>'3-Proyección de gastos'!T16*(1+'2- Datos de entrada'!$C$5)</f>
        <v>0</v>
      </c>
      <c r="V16" s="90">
        <f>'3-Proyección de gastos'!U16*(1+'2- Datos de entrada'!$C$5)</f>
        <v>0</v>
      </c>
      <c r="W16" s="90">
        <f>'3-Proyección de gastos'!V16*(1+'2- Datos de entrada'!$C$5)</f>
        <v>0</v>
      </c>
      <c r="X16" s="90">
        <f>'3-Proyección de gastos'!W16*(1+'2- Datos de entrada'!$C$5)</f>
        <v>0</v>
      </c>
      <c r="Y16" s="90">
        <f>'3-Proyección de gastos'!X16*(1+'2- Datos de entrada'!$C$5)</f>
        <v>0</v>
      </c>
      <c r="Z16" s="90">
        <f>'3-Proyección de gastos'!Y16*(1+'2- Datos de entrada'!$C$5)</f>
        <v>0</v>
      </c>
      <c r="AA16" s="90">
        <f>'3-Proyección de gastos'!Z16*(1+'2- Datos de entrada'!$C$5)</f>
        <v>0</v>
      </c>
      <c r="AB16" s="90">
        <f>'3-Proyección de gastos'!AA16*(1+'2- Datos de entrada'!$C$5)</f>
        <v>0</v>
      </c>
      <c r="AC16" s="90">
        <f>'3-Proyección de gastos'!AB16*(1+'2- Datos de entrada'!$C$5)</f>
        <v>0</v>
      </c>
    </row>
    <row r="17" spans="1:30" x14ac:dyDescent="0.2">
      <c r="B17" s="117" t="s">
        <v>119</v>
      </c>
      <c r="C17" s="3"/>
      <c r="D17" s="3"/>
      <c r="E17" s="3"/>
      <c r="F17" s="3"/>
      <c r="G17" s="3"/>
      <c r="H17" s="118">
        <f>'2- Datos de entrada'!C55</f>
        <v>0</v>
      </c>
      <c r="I17" s="90">
        <f>'3-Proyección de gastos'!H17*(1+'2- Datos de entrada'!$C$5)</f>
        <v>0</v>
      </c>
      <c r="J17" s="90">
        <f>'3-Proyección de gastos'!I17*(1+'2- Datos de entrada'!$C$5)</f>
        <v>0</v>
      </c>
      <c r="K17" s="90">
        <f>'3-Proyección de gastos'!J17*(1+'2- Datos de entrada'!$C$5)</f>
        <v>0</v>
      </c>
      <c r="L17" s="90">
        <f>'3-Proyección de gastos'!K17*(1+'2- Datos de entrada'!$C$5)</f>
        <v>0</v>
      </c>
      <c r="M17" s="90">
        <f>'3-Proyección de gastos'!L17*(1+'2- Datos de entrada'!$C$5)</f>
        <v>0</v>
      </c>
      <c r="N17" s="90">
        <f>'3-Proyección de gastos'!M17*(1+'2- Datos de entrada'!$C$5)</f>
        <v>0</v>
      </c>
      <c r="O17" s="90">
        <f>'3-Proyección de gastos'!N17*(1+'2- Datos de entrada'!$C$5)</f>
        <v>0</v>
      </c>
      <c r="P17" s="90">
        <f>'3-Proyección de gastos'!O17*(1+'2- Datos de entrada'!$C$5)</f>
        <v>0</v>
      </c>
      <c r="Q17" s="90">
        <f>'3-Proyección de gastos'!P17*(1+'2- Datos de entrada'!$C$5)</f>
        <v>0</v>
      </c>
      <c r="R17" s="90">
        <f>'3-Proyección de gastos'!Q17*(1+'2- Datos de entrada'!$C$5)</f>
        <v>0</v>
      </c>
      <c r="S17" s="90">
        <f>'3-Proyección de gastos'!R17*(1+'2- Datos de entrada'!$C$5)</f>
        <v>0</v>
      </c>
      <c r="T17" s="90">
        <f>'3-Proyección de gastos'!S17*(1+'2- Datos de entrada'!$C$5)</f>
        <v>0</v>
      </c>
      <c r="U17" s="90">
        <f>'3-Proyección de gastos'!T17*(1+'2- Datos de entrada'!$C$5)</f>
        <v>0</v>
      </c>
      <c r="V17" s="90">
        <f>'3-Proyección de gastos'!U17*(1+'2- Datos de entrada'!$C$5)</f>
        <v>0</v>
      </c>
      <c r="W17" s="90">
        <f>'3-Proyección de gastos'!V17*(1+'2- Datos de entrada'!$C$5)</f>
        <v>0</v>
      </c>
      <c r="X17" s="90">
        <f>'3-Proyección de gastos'!W17*(1+'2- Datos de entrada'!$C$5)</f>
        <v>0</v>
      </c>
      <c r="Y17" s="90">
        <f>'3-Proyección de gastos'!X17*(1+'2- Datos de entrada'!$C$5)</f>
        <v>0</v>
      </c>
      <c r="Z17" s="90">
        <f>'3-Proyección de gastos'!Y17*(1+'2- Datos de entrada'!$C$5)</f>
        <v>0</v>
      </c>
      <c r="AA17" s="90">
        <f>'3-Proyección de gastos'!Z17*(1+'2- Datos de entrada'!$C$5)</f>
        <v>0</v>
      </c>
      <c r="AB17" s="90">
        <f>'3-Proyección de gastos'!AA17*(1+'2- Datos de entrada'!$C$5)</f>
        <v>0</v>
      </c>
      <c r="AC17" s="90">
        <f>'3-Proyección de gastos'!AB17*(1+'2- Datos de entrada'!$C$5)</f>
        <v>0</v>
      </c>
    </row>
    <row r="18" spans="1:30" x14ac:dyDescent="0.2">
      <c r="B18" s="117" t="s">
        <v>119</v>
      </c>
      <c r="C18" s="3"/>
      <c r="D18" s="3"/>
      <c r="E18" s="3"/>
      <c r="F18" s="3"/>
      <c r="G18" s="3"/>
      <c r="H18" s="118">
        <f>'2- Datos de entrada'!C56</f>
        <v>0</v>
      </c>
      <c r="I18" s="90">
        <f>'3-Proyección de gastos'!H18*(1+'2- Datos de entrada'!$C$5)</f>
        <v>0</v>
      </c>
      <c r="J18" s="90">
        <f>'3-Proyección de gastos'!I18*(1+'2- Datos de entrada'!$C$5)</f>
        <v>0</v>
      </c>
      <c r="K18" s="90">
        <f>'3-Proyección de gastos'!J18*(1+'2- Datos de entrada'!$C$5)</f>
        <v>0</v>
      </c>
      <c r="L18" s="90">
        <f>'3-Proyección de gastos'!K18*(1+'2- Datos de entrada'!$C$5)</f>
        <v>0</v>
      </c>
      <c r="M18" s="90">
        <f>'3-Proyección de gastos'!L18*(1+'2- Datos de entrada'!$C$5)</f>
        <v>0</v>
      </c>
      <c r="N18" s="90">
        <f>'3-Proyección de gastos'!M18*(1+'2- Datos de entrada'!$C$5)</f>
        <v>0</v>
      </c>
      <c r="O18" s="90">
        <f>'3-Proyección de gastos'!N18*(1+'2- Datos de entrada'!$C$5)</f>
        <v>0</v>
      </c>
      <c r="P18" s="90">
        <f>'3-Proyección de gastos'!O18*(1+'2- Datos de entrada'!$C$5)</f>
        <v>0</v>
      </c>
      <c r="Q18" s="90">
        <f>'3-Proyección de gastos'!P18*(1+'2- Datos de entrada'!$C$5)</f>
        <v>0</v>
      </c>
      <c r="R18" s="90">
        <f>'3-Proyección de gastos'!Q18*(1+'2- Datos de entrada'!$C$5)</f>
        <v>0</v>
      </c>
      <c r="S18" s="90">
        <f>'3-Proyección de gastos'!R18*(1+'2- Datos de entrada'!$C$5)</f>
        <v>0</v>
      </c>
      <c r="T18" s="90">
        <f>'3-Proyección de gastos'!S18*(1+'2- Datos de entrada'!$C$5)</f>
        <v>0</v>
      </c>
      <c r="U18" s="90">
        <f>'3-Proyección de gastos'!T18*(1+'2- Datos de entrada'!$C$5)</f>
        <v>0</v>
      </c>
      <c r="V18" s="90">
        <f>'3-Proyección de gastos'!U18*(1+'2- Datos de entrada'!$C$5)</f>
        <v>0</v>
      </c>
      <c r="W18" s="90">
        <f>'3-Proyección de gastos'!V18*(1+'2- Datos de entrada'!$C$5)</f>
        <v>0</v>
      </c>
      <c r="X18" s="90">
        <f>'3-Proyección de gastos'!W18*(1+'2- Datos de entrada'!$C$5)</f>
        <v>0</v>
      </c>
      <c r="Y18" s="90">
        <f>'3-Proyección de gastos'!X18*(1+'2- Datos de entrada'!$C$5)</f>
        <v>0</v>
      </c>
      <c r="Z18" s="90">
        <f>'3-Proyección de gastos'!Y18*(1+'2- Datos de entrada'!$C$5)</f>
        <v>0</v>
      </c>
      <c r="AA18" s="90">
        <f>'3-Proyección de gastos'!Z18*(1+'2- Datos de entrada'!$C$5)</f>
        <v>0</v>
      </c>
      <c r="AB18" s="90">
        <f>'3-Proyección de gastos'!AA18*(1+'2- Datos de entrada'!$C$5)</f>
        <v>0</v>
      </c>
      <c r="AC18" s="90">
        <f>'3-Proyección de gastos'!AB18*(1+'2- Datos de entrada'!$C$5)</f>
        <v>0</v>
      </c>
    </row>
    <row r="19" spans="1:30" s="43" customFormat="1" x14ac:dyDescent="0.2">
      <c r="A19" s="7"/>
      <c r="B19" s="120" t="s">
        <v>119</v>
      </c>
      <c r="C19" s="121"/>
      <c r="D19" s="121"/>
      <c r="E19" s="121"/>
      <c r="F19" s="121"/>
      <c r="G19" s="121"/>
      <c r="H19" s="122">
        <f>'2- Datos de entrada'!C57</f>
        <v>0</v>
      </c>
      <c r="I19" s="91">
        <f>'3-Proyección de gastos'!H19*(1+'2- Datos de entrada'!$C$5)</f>
        <v>0</v>
      </c>
      <c r="J19" s="91">
        <f>'3-Proyección de gastos'!I19*(1+'2- Datos de entrada'!$C$5)</f>
        <v>0</v>
      </c>
      <c r="K19" s="91">
        <f>'3-Proyección de gastos'!J19*(1+'2- Datos de entrada'!$C$5)</f>
        <v>0</v>
      </c>
      <c r="L19" s="91">
        <f>'3-Proyección de gastos'!K19*(1+'2- Datos de entrada'!$C$5)</f>
        <v>0</v>
      </c>
      <c r="M19" s="91">
        <f>'3-Proyección de gastos'!L19*(1+'2- Datos de entrada'!$C$5)</f>
        <v>0</v>
      </c>
      <c r="N19" s="91">
        <f>'3-Proyección de gastos'!M19*(1+'2- Datos de entrada'!$C$5)</f>
        <v>0</v>
      </c>
      <c r="O19" s="91">
        <f>'3-Proyección de gastos'!N19*(1+'2- Datos de entrada'!$C$5)</f>
        <v>0</v>
      </c>
      <c r="P19" s="91">
        <f>'3-Proyección de gastos'!O19*(1+'2- Datos de entrada'!$C$5)</f>
        <v>0</v>
      </c>
      <c r="Q19" s="91">
        <f>'3-Proyección de gastos'!P19*(1+'2- Datos de entrada'!$C$5)</f>
        <v>0</v>
      </c>
      <c r="R19" s="91">
        <f>'3-Proyección de gastos'!Q19*(1+'2- Datos de entrada'!$C$5)</f>
        <v>0</v>
      </c>
      <c r="S19" s="91">
        <f>'3-Proyección de gastos'!R19*(1+'2- Datos de entrada'!$C$5)</f>
        <v>0</v>
      </c>
      <c r="T19" s="91">
        <f>'3-Proyección de gastos'!S19*(1+'2- Datos de entrada'!$C$5)</f>
        <v>0</v>
      </c>
      <c r="U19" s="91">
        <f>'3-Proyección de gastos'!T19*(1+'2- Datos de entrada'!$C$5)</f>
        <v>0</v>
      </c>
      <c r="V19" s="91">
        <f>'3-Proyección de gastos'!U19*(1+'2- Datos de entrada'!$C$5)</f>
        <v>0</v>
      </c>
      <c r="W19" s="91">
        <f>'3-Proyección de gastos'!V19*(1+'2- Datos de entrada'!$C$5)</f>
        <v>0</v>
      </c>
      <c r="X19" s="91">
        <f>'3-Proyección de gastos'!W19*(1+'2- Datos de entrada'!$C$5)</f>
        <v>0</v>
      </c>
      <c r="Y19" s="91">
        <f>'3-Proyección de gastos'!X19*(1+'2- Datos de entrada'!$C$5)</f>
        <v>0</v>
      </c>
      <c r="Z19" s="91">
        <f>'3-Proyección de gastos'!Y19*(1+'2- Datos de entrada'!$C$5)</f>
        <v>0</v>
      </c>
      <c r="AA19" s="91">
        <f>'3-Proyección de gastos'!Z19*(1+'2- Datos de entrada'!$C$5)</f>
        <v>0</v>
      </c>
      <c r="AB19" s="91">
        <f>'3-Proyección de gastos'!AA19*(1+'2- Datos de entrada'!$C$5)</f>
        <v>0</v>
      </c>
      <c r="AC19" s="91">
        <f>'3-Proyección de gastos'!AB19*(1+'2- Datos de entrada'!$C$5)</f>
        <v>0</v>
      </c>
    </row>
    <row r="20" spans="1:30" s="58" customFormat="1" ht="15.75" thickBot="1" x14ac:dyDescent="0.3">
      <c r="A20" s="7"/>
      <c r="B20" s="89" t="s">
        <v>75</v>
      </c>
      <c r="C20" s="32"/>
      <c r="D20" s="32"/>
      <c r="E20" s="32"/>
      <c r="F20" s="32"/>
      <c r="G20" s="32"/>
      <c r="H20" s="30">
        <f>SUM(H$9:H19)</f>
        <v>0</v>
      </c>
      <c r="I20" s="30">
        <f>SUM(I$9:I19)</f>
        <v>0</v>
      </c>
      <c r="J20" s="30">
        <f>SUM(J$9:J19)</f>
        <v>0</v>
      </c>
      <c r="K20" s="30">
        <f>SUM(K$9:K19)</f>
        <v>0</v>
      </c>
      <c r="L20" s="30">
        <f>SUM(L$9:L19)</f>
        <v>0</v>
      </c>
      <c r="M20" s="30">
        <f>SUM(M$9:M19)</f>
        <v>0</v>
      </c>
      <c r="N20" s="30">
        <f>SUM(N$9:N19)</f>
        <v>0</v>
      </c>
      <c r="O20" s="30">
        <f>SUM(O$9:O19)</f>
        <v>0</v>
      </c>
      <c r="P20" s="30">
        <f>SUM(P$9:P19)</f>
        <v>0</v>
      </c>
      <c r="Q20" s="30">
        <f>SUM(Q$9:Q19)</f>
        <v>0</v>
      </c>
      <c r="R20" s="30">
        <f>SUM(R$9:R19)</f>
        <v>0</v>
      </c>
      <c r="S20" s="30">
        <f>SUM(S$9:S19)</f>
        <v>0</v>
      </c>
      <c r="T20" s="30">
        <f>SUM(T$9:T19)</f>
        <v>0</v>
      </c>
      <c r="U20" s="30">
        <f>SUM(U$9:U19)</f>
        <v>0</v>
      </c>
      <c r="V20" s="30">
        <f>SUM(V$9:V19)</f>
        <v>0</v>
      </c>
      <c r="W20" s="30">
        <f>SUM(W$9:W19)</f>
        <v>0</v>
      </c>
      <c r="X20" s="30">
        <f>SUM(X$9:X19)</f>
        <v>0</v>
      </c>
      <c r="Y20" s="30">
        <f>SUM(Y$9:Y19)</f>
        <v>0</v>
      </c>
      <c r="Z20" s="30">
        <f>SUM(Z$9:Z19)</f>
        <v>0</v>
      </c>
      <c r="AA20" s="30">
        <f>SUM(AA$9:AA19)</f>
        <v>0</v>
      </c>
      <c r="AB20" s="30">
        <f>SUM(AB$9:AB19)</f>
        <v>0</v>
      </c>
      <c r="AC20" s="30">
        <f>SUM(AC$9:AC19)</f>
        <v>0</v>
      </c>
    </row>
    <row r="21" spans="1:30" s="11" customFormat="1" ht="15.75" thickTop="1" x14ac:dyDescent="0.25">
      <c r="A21" s="7"/>
      <c r="B21" s="89"/>
      <c r="C21" s="32"/>
      <c r="D21" s="32"/>
      <c r="E21" s="32"/>
      <c r="F21" s="32"/>
      <c r="G21" s="32"/>
      <c r="H21" s="32"/>
      <c r="I21" s="30"/>
      <c r="J21" s="30"/>
      <c r="K21" s="30"/>
      <c r="L21" s="30"/>
      <c r="M21" s="30"/>
      <c r="N21" s="30"/>
      <c r="O21" s="30"/>
      <c r="P21" s="30"/>
      <c r="Q21" s="30"/>
      <c r="R21" s="30"/>
      <c r="S21" s="30"/>
      <c r="T21" s="30"/>
      <c r="U21" s="30"/>
      <c r="V21" s="30"/>
      <c r="W21" s="30"/>
      <c r="X21" s="30"/>
      <c r="Y21" s="30"/>
      <c r="Z21" s="30"/>
      <c r="AA21" s="30"/>
      <c r="AB21" s="30"/>
      <c r="AC21" s="30"/>
    </row>
    <row r="22" spans="1:30" s="11" customFormat="1" ht="15" x14ac:dyDescent="0.25">
      <c r="A22" s="7"/>
      <c r="B22" s="92" t="s">
        <v>143</v>
      </c>
      <c r="C22" s="28"/>
      <c r="D22" s="30"/>
      <c r="E22" s="30"/>
      <c r="F22" s="30"/>
      <c r="G22" s="30"/>
      <c r="H22" s="30"/>
      <c r="I22" s="30"/>
      <c r="J22" s="30"/>
      <c r="K22" s="30"/>
      <c r="L22" s="30"/>
      <c r="M22" s="30"/>
      <c r="N22" s="30"/>
      <c r="O22" s="30"/>
      <c r="P22" s="30"/>
      <c r="Q22" s="30"/>
      <c r="R22" s="30"/>
      <c r="S22" s="30"/>
      <c r="T22" s="30"/>
      <c r="U22" s="30"/>
      <c r="V22" s="30"/>
      <c r="W22" s="30"/>
    </row>
    <row r="23" spans="1:30" s="39" customFormat="1" ht="30" x14ac:dyDescent="0.25">
      <c r="A23" s="59"/>
      <c r="B23" s="86"/>
      <c r="C23" s="86" t="s">
        <v>36</v>
      </c>
      <c r="D23" s="85"/>
      <c r="E23" s="85"/>
      <c r="F23" s="85" t="s">
        <v>110</v>
      </c>
      <c r="G23" s="85" t="s">
        <v>48</v>
      </c>
      <c r="H23" s="85">
        <f>'2- Datos de entrada'!$C$4</f>
        <v>0</v>
      </c>
      <c r="I23" s="85">
        <f t="shared" ref="I23:AC23" si="1">H23+1</f>
        <v>1</v>
      </c>
      <c r="J23" s="85">
        <f t="shared" si="1"/>
        <v>2</v>
      </c>
      <c r="K23" s="85">
        <f t="shared" si="1"/>
        <v>3</v>
      </c>
      <c r="L23" s="85">
        <f t="shared" si="1"/>
        <v>4</v>
      </c>
      <c r="M23" s="85">
        <f t="shared" si="1"/>
        <v>5</v>
      </c>
      <c r="N23" s="85">
        <f t="shared" si="1"/>
        <v>6</v>
      </c>
      <c r="O23" s="85">
        <f t="shared" si="1"/>
        <v>7</v>
      </c>
      <c r="P23" s="85">
        <f t="shared" si="1"/>
        <v>8</v>
      </c>
      <c r="Q23" s="85">
        <f t="shared" si="1"/>
        <v>9</v>
      </c>
      <c r="R23" s="85">
        <f t="shared" si="1"/>
        <v>10</v>
      </c>
      <c r="S23" s="85">
        <f t="shared" si="1"/>
        <v>11</v>
      </c>
      <c r="T23" s="85">
        <f t="shared" si="1"/>
        <v>12</v>
      </c>
      <c r="U23" s="85">
        <f t="shared" si="1"/>
        <v>13</v>
      </c>
      <c r="V23" s="85">
        <f t="shared" si="1"/>
        <v>14</v>
      </c>
      <c r="W23" s="85">
        <f t="shared" si="1"/>
        <v>15</v>
      </c>
      <c r="X23" s="85">
        <f t="shared" si="1"/>
        <v>16</v>
      </c>
      <c r="Y23" s="85">
        <f t="shared" si="1"/>
        <v>17</v>
      </c>
      <c r="Z23" s="85">
        <f t="shared" si="1"/>
        <v>18</v>
      </c>
      <c r="AA23" s="85">
        <f t="shared" si="1"/>
        <v>19</v>
      </c>
      <c r="AB23" s="85">
        <f t="shared" si="1"/>
        <v>20</v>
      </c>
      <c r="AC23" s="85">
        <f t="shared" si="1"/>
        <v>21</v>
      </c>
    </row>
    <row r="24" spans="1:30" s="45" customFormat="1" x14ac:dyDescent="0.2">
      <c r="A24" s="44"/>
      <c r="B24" s="100" t="s">
        <v>46</v>
      </c>
      <c r="C24" s="104">
        <f>IF(ISNUMBER('2- Datos de entrada'!G19),'2- Datos de entrada'!G19,)</f>
        <v>0</v>
      </c>
      <c r="D24" s="101"/>
      <c r="E24" s="101"/>
      <c r="F24" s="116">
        <f>'2- Datos de entrada'!F19*'2- Datos de entrada'!$F$28</f>
        <v>0</v>
      </c>
      <c r="G24" s="101">
        <v>8</v>
      </c>
      <c r="H24" s="90">
        <f>IF(OR((H$23=$C24+$G24),(H$23=$C24+$G24*2),(H$23=$C24+$G24*3),(H$23=$C24+$G24*4),(H$23=$C24+$G24*5),(H$23=$C24+$G24*6),(H$23=$C24+$G24*7),(H$23=$C24+$G24*8),(H$23=$C24+$G24*9),(H$23=$C24+$G24*10),(H$23=$C24+$G24*11),(H$23=$C24+$G24*12),(H$23=$C24+$G24*13),(H$23=$C24+$G24*14)),$F24*((1+'2- Datos de entrada'!$C$5)^('3-Proyección de gastos'!H$23-'3-Proyección de gastos'!$C24)),0)</f>
        <v>0</v>
      </c>
      <c r="I24" s="90">
        <f>IF(OR((I$23=$C24+$G24),(I$23=$C24+$G24*2),(I$23=$C24+$G24*3),(I$23=$C24+$G24*4),(I$23=$C24+$G24*5),(I$23=$C24+$G24*6),(I$23=$C24+$G24*7),(I$23=$C24+$G24*8),(I$23=$C24+$G24*9),(I$23=$C24+$G24*10),(I$23=$C24+$G24*11),(I$23=$C24+$G24*12),(I$23=$C24+$G24*13),(I$23=$C24+$G24*14)),$F24*((1+'2- Datos de entrada'!$C$5)^('3-Proyección de gastos'!I$23-'3-Proyección de gastos'!$C24)),0)</f>
        <v>0</v>
      </c>
      <c r="J24" s="90">
        <f>IF(OR((J$23=$C24+$G24),(J$23=$C24+$G24*2),(J$23=$C24+$G24*3),(J$23=$C24+$G24*4),(J$23=$C24+$G24*5),(J$23=$C24+$G24*6),(J$23=$C24+$G24*7),(J$23=$C24+$G24*8),(J$23=$C24+$G24*9),(J$23=$C24+$G24*10),(J$23=$C24+$G24*11),(J$23=$C24+$G24*12),(J$23=$C24+$G24*13),(J$23=$C24+$G24*14)),$F24*((1+'2- Datos de entrada'!$C$5)^('3-Proyección de gastos'!J$23-'3-Proyección de gastos'!$C24)),0)</f>
        <v>0</v>
      </c>
      <c r="K24" s="90">
        <f>IF(OR((K$23=$C24+$G24),(K$23=$C24+$G24*2),(K$23=$C24+$G24*3),(K$23=$C24+$G24*4),(K$23=$C24+$G24*5),(K$23=$C24+$G24*6),(K$23=$C24+$G24*7),(K$23=$C24+$G24*8),(K$23=$C24+$G24*9),(K$23=$C24+$G24*10),(K$23=$C24+$G24*11),(K$23=$C24+$G24*12),(K$23=$C24+$G24*13),(K$23=$C24+$G24*14)),$F24*((1+'2- Datos de entrada'!$C$5)^('3-Proyección de gastos'!K$23-'3-Proyección de gastos'!$C24)),0)</f>
        <v>0</v>
      </c>
      <c r="L24" s="90">
        <f>IF(OR((L$23=$C24+$G24),(L$23=$C24+$G24*2),(L$23=$C24+$G24*3),(L$23=$C24+$G24*4),(L$23=$C24+$G24*5),(L$23=$C24+$G24*6),(L$23=$C24+$G24*7),(L$23=$C24+$G24*8),(L$23=$C24+$G24*9),(L$23=$C24+$G24*10),(L$23=$C24+$G24*11),(L$23=$C24+$G24*12),(L$23=$C24+$G24*13),(L$23=$C24+$G24*14)),$F24*((1+'2- Datos de entrada'!$C$5)^('3-Proyección de gastos'!L$23-'3-Proyección de gastos'!$C24)),0)</f>
        <v>0</v>
      </c>
      <c r="M24" s="90">
        <f>IF(OR((M$23=$C24+$G24),(M$23=$C24+$G24*2),(M$23=$C24+$G24*3),(M$23=$C24+$G24*4),(M$23=$C24+$G24*5),(M$23=$C24+$G24*6),(M$23=$C24+$G24*7),(M$23=$C24+$G24*8),(M$23=$C24+$G24*9),(M$23=$C24+$G24*10),(M$23=$C24+$G24*11),(M$23=$C24+$G24*12),(M$23=$C24+$G24*13),(M$23=$C24+$G24*14)),$F24*((1+'2- Datos de entrada'!$C$5)^('3-Proyección de gastos'!M$23-'3-Proyección de gastos'!$C24)),0)</f>
        <v>0</v>
      </c>
      <c r="N24" s="90">
        <f>IF(OR((N$23=$C24+$G24),(N$23=$C24+$G24*2),(N$23=$C24+$G24*3),(N$23=$C24+$G24*4),(N$23=$C24+$G24*5),(N$23=$C24+$G24*6),(N$23=$C24+$G24*7),(N$23=$C24+$G24*8),(N$23=$C24+$G24*9),(N$23=$C24+$G24*10),(N$23=$C24+$G24*11),(N$23=$C24+$G24*12),(N$23=$C24+$G24*13),(N$23=$C24+$G24*14)),$F24*((1+'2- Datos de entrada'!$C$5)^('3-Proyección de gastos'!N$23-'3-Proyección de gastos'!$C24)),0)</f>
        <v>0</v>
      </c>
      <c r="O24" s="90">
        <f>IF(OR((O$23=$C24+$G24),(O$23=$C24+$G24*2),(O$23=$C24+$G24*3),(O$23=$C24+$G24*4),(O$23=$C24+$G24*5),(O$23=$C24+$G24*6),(O$23=$C24+$G24*7),(O$23=$C24+$G24*8),(O$23=$C24+$G24*9),(O$23=$C24+$G24*10),(O$23=$C24+$G24*11),(O$23=$C24+$G24*12),(O$23=$C24+$G24*13),(O$23=$C24+$G24*14)),$F24*((1+'2- Datos de entrada'!$C$5)^('3-Proyección de gastos'!O$23-'3-Proyección de gastos'!$C24)),0)</f>
        <v>0</v>
      </c>
      <c r="P24" s="90">
        <f>IF(OR((P$23=$C24+$G24),(P$23=$C24+$G24*2),(P$23=$C24+$G24*3),(P$23=$C24+$G24*4),(P$23=$C24+$G24*5),(P$23=$C24+$G24*6),(P$23=$C24+$G24*7),(P$23=$C24+$G24*8),(P$23=$C24+$G24*9),(P$23=$C24+$G24*10),(P$23=$C24+$G24*11),(P$23=$C24+$G24*12),(P$23=$C24+$G24*13),(P$23=$C24+$G24*14)),$F24*((1+'2- Datos de entrada'!$C$5)^('3-Proyección de gastos'!P$23-'3-Proyección de gastos'!$C24)),0)</f>
        <v>0</v>
      </c>
      <c r="Q24" s="90">
        <f>IF(OR((Q$23=$C24+$G24),(Q$23=$C24+$G24*2),(Q$23=$C24+$G24*3),(Q$23=$C24+$G24*4),(Q$23=$C24+$G24*5),(Q$23=$C24+$G24*6),(Q$23=$C24+$G24*7),(Q$23=$C24+$G24*8),(Q$23=$C24+$G24*9),(Q$23=$C24+$G24*10),(Q$23=$C24+$G24*11),(Q$23=$C24+$G24*12),(Q$23=$C24+$G24*13),(Q$23=$C24+$G24*14)),$F24*((1+'2- Datos de entrada'!$C$5)^('3-Proyección de gastos'!Q$23-'3-Proyección de gastos'!$C24)),0)</f>
        <v>0</v>
      </c>
      <c r="R24" s="90">
        <f>IF(OR((R$23=$C24+$G24),(R$23=$C24+$G24*2),(R$23=$C24+$G24*3),(R$23=$C24+$G24*4),(R$23=$C24+$G24*5),(R$23=$C24+$G24*6),(R$23=$C24+$G24*7),(R$23=$C24+$G24*8),(R$23=$C24+$G24*9),(R$23=$C24+$G24*10),(R$23=$C24+$G24*11),(R$23=$C24+$G24*12),(R$23=$C24+$G24*13),(R$23=$C24+$G24*14)),$F24*((1+'2- Datos de entrada'!$C$5)^('3-Proyección de gastos'!R$23-'3-Proyección de gastos'!$C24)),0)</f>
        <v>0</v>
      </c>
      <c r="S24" s="90">
        <f>IF(OR((S$23=$C24+$G24),(S$23=$C24+$G24*2),(S$23=$C24+$G24*3),(S$23=$C24+$G24*4),(S$23=$C24+$G24*5),(S$23=$C24+$G24*6),(S$23=$C24+$G24*7),(S$23=$C24+$G24*8),(S$23=$C24+$G24*9),(S$23=$C24+$G24*10),(S$23=$C24+$G24*11),(S$23=$C24+$G24*12),(S$23=$C24+$G24*13),(S$23=$C24+$G24*14)),$F24*((1+'2- Datos de entrada'!$C$5)^('3-Proyección de gastos'!S$23-'3-Proyección de gastos'!$C24)),0)</f>
        <v>0</v>
      </c>
      <c r="T24" s="90">
        <f>IF(OR((T$23=$C24+$G24),(T$23=$C24+$G24*2),(T$23=$C24+$G24*3),(T$23=$C24+$G24*4),(T$23=$C24+$G24*5),(T$23=$C24+$G24*6),(T$23=$C24+$G24*7),(T$23=$C24+$G24*8),(T$23=$C24+$G24*9),(T$23=$C24+$G24*10),(T$23=$C24+$G24*11),(T$23=$C24+$G24*12),(T$23=$C24+$G24*13),(T$23=$C24+$G24*14)),$F24*((1+'2- Datos de entrada'!$C$5)^('3-Proyección de gastos'!T$23-'3-Proyección de gastos'!$C24)),0)</f>
        <v>0</v>
      </c>
      <c r="U24" s="90">
        <f>IF(OR((U$23=$C24+$G24),(U$23=$C24+$G24*2),(U$23=$C24+$G24*3),(U$23=$C24+$G24*4),(U$23=$C24+$G24*5),(U$23=$C24+$G24*6),(U$23=$C24+$G24*7),(U$23=$C24+$G24*8),(U$23=$C24+$G24*9),(U$23=$C24+$G24*10),(U$23=$C24+$G24*11),(U$23=$C24+$G24*12),(U$23=$C24+$G24*13),(U$23=$C24+$G24*14)),$F24*((1+'2- Datos de entrada'!$C$5)^('3-Proyección de gastos'!U$23-'3-Proyección de gastos'!$C24)),0)</f>
        <v>0</v>
      </c>
      <c r="V24" s="90">
        <f>IF(OR((V$23=$C24+$G24),(V$23=$C24+$G24*2),(V$23=$C24+$G24*3),(V$23=$C24+$G24*4),(V$23=$C24+$G24*5),(V$23=$C24+$G24*6),(V$23=$C24+$G24*7),(V$23=$C24+$G24*8),(V$23=$C24+$G24*9),(V$23=$C24+$G24*10),(V$23=$C24+$G24*11),(V$23=$C24+$G24*12),(V$23=$C24+$G24*13),(V$23=$C24+$G24*14)),$F24*((1+'2- Datos de entrada'!$C$5)^('3-Proyección de gastos'!V$23-'3-Proyección de gastos'!$C24)),0)</f>
        <v>0</v>
      </c>
      <c r="W24" s="90">
        <f>IF(OR((W$23=$C24+$G24),(W$23=$C24+$G24*2),(W$23=$C24+$G24*3),(W$23=$C24+$G24*4),(W$23=$C24+$G24*5),(W$23=$C24+$G24*6),(W$23=$C24+$G24*7),(W$23=$C24+$G24*8),(W$23=$C24+$G24*9),(W$23=$C24+$G24*10),(W$23=$C24+$G24*11),(W$23=$C24+$G24*12),(W$23=$C24+$G24*13),(W$23=$C24+$G24*14)),$F24*((1+'2- Datos de entrada'!$C$5)^('3-Proyección de gastos'!W$23-'3-Proyección de gastos'!$C24)),0)</f>
        <v>0</v>
      </c>
      <c r="X24" s="90">
        <f>IF(OR((X$23=$C24+$G24),(X$23=$C24+$G24*2),(X$23=$C24+$G24*3),(X$23=$C24+$G24*4),(X$23=$C24+$G24*5),(X$23=$C24+$G24*6),(X$23=$C24+$G24*7),(X$23=$C24+$G24*8),(X$23=$C24+$G24*9),(X$23=$C24+$G24*10),(X$23=$C24+$G24*11),(X$23=$C24+$G24*12),(X$23=$C24+$G24*13),(X$23=$C24+$G24*14)),$F24*((1+'2- Datos de entrada'!$C$5)^('3-Proyección de gastos'!X$23-'3-Proyección de gastos'!$C24)),0)</f>
        <v>0</v>
      </c>
      <c r="Y24" s="90">
        <f>IF(OR((Y$23=$C24+$G24),(Y$23=$C24+$G24*2),(Y$23=$C24+$G24*3),(Y$23=$C24+$G24*4),(Y$23=$C24+$G24*5),(Y$23=$C24+$G24*6),(Y$23=$C24+$G24*7),(Y$23=$C24+$G24*8),(Y$23=$C24+$G24*9),(Y$23=$C24+$G24*10),(Y$23=$C24+$G24*11),(Y$23=$C24+$G24*12),(Y$23=$C24+$G24*13),(Y$23=$C24+$G24*14)),$F24*((1+'2- Datos de entrada'!$C$5)^('3-Proyección de gastos'!Y$23-'3-Proyección de gastos'!$C24)),0)</f>
        <v>0</v>
      </c>
      <c r="Z24" s="90">
        <f>IF(OR((Z$23=$C24+$G24),(Z$23=$C24+$G24*2),(Z$23=$C24+$G24*3),(Z$23=$C24+$G24*4),(Z$23=$C24+$G24*5),(Z$23=$C24+$G24*6),(Z$23=$C24+$G24*7),(Z$23=$C24+$G24*8),(Z$23=$C24+$G24*9),(Z$23=$C24+$G24*10),(Z$23=$C24+$G24*11),(Z$23=$C24+$G24*12),(Z$23=$C24+$G24*13),(Z$23=$C24+$G24*14)),$F24*((1+'2- Datos de entrada'!$C$5)^('3-Proyección de gastos'!Z$23-'3-Proyección de gastos'!$C24)),0)</f>
        <v>0</v>
      </c>
      <c r="AA24" s="90">
        <f>IF(OR((AA$23=$C24+$G24),(AA$23=$C24+$G24*2),(AA$23=$C24+$G24*3),(AA$23=$C24+$G24*4),(AA$23=$C24+$G24*5),(AA$23=$C24+$G24*6),(AA$23=$C24+$G24*7),(AA$23=$C24+$G24*8),(AA$23=$C24+$G24*9),(AA$23=$C24+$G24*10),(AA$23=$C24+$G24*11),(AA$23=$C24+$G24*12),(AA$23=$C24+$G24*13),(AA$23=$C24+$G24*14)),$F24*((1+'2- Datos de entrada'!$C$5)^('3-Proyección de gastos'!AA$23-'3-Proyección de gastos'!$C24)),0)</f>
        <v>0</v>
      </c>
      <c r="AB24" s="90">
        <f>IF(OR((AB$23=$C24+$G24),(AB$23=$C24+$G24*2),(AB$23=$C24+$G24*3),(AB$23=$C24+$G24*4),(AB$23=$C24+$G24*5),(AB$23=$C24+$G24*6),(AB$23=$C24+$G24*7),(AB$23=$C24+$G24*8),(AB$23=$C24+$G24*9),(AB$23=$C24+$G24*10),(AB$23=$C24+$G24*11),(AB$23=$C24+$G24*12),(AB$23=$C24+$G24*13),(AB$23=$C24+$G24*14)),$F24*((1+'2- Datos de entrada'!$C$5)^('3-Proyección de gastos'!AB$23-'3-Proyección de gastos'!$C24)),0)</f>
        <v>0</v>
      </c>
      <c r="AC24" s="90">
        <f>IF(OR((AC$23=$C24+$G24),(AC$23=$C24+$G24*2),(AC$23=$C24+$G24*3),(AC$23=$C24+$G24*4),(AC$23=$C24+$G24*5),(AC$23=$C24+$G24*6),(AC$23=$C24+$G24*7),(AC$23=$C24+$G24*8),(AC$23=$C24+$G24*9),(AC$23=$C24+$G24*10),(AC$23=$C24+$G24*11),(AC$23=$C24+$G24*12),(AC$23=$C24+$G24*13),(AC$23=$C24+$G24*14)),$F24*((1+'2- Datos de entrada'!$C$5)^('3-Proyección de gastos'!AC$23-'3-Proyección de gastos'!$C24)),0)</f>
        <v>0</v>
      </c>
    </row>
    <row r="25" spans="1:30" s="45" customFormat="1" x14ac:dyDescent="0.2">
      <c r="A25" s="44"/>
      <c r="B25" s="100" t="s">
        <v>51</v>
      </c>
      <c r="C25" s="104">
        <f>IF(ISNUMBER('2- Datos de entrada'!G20),'2- Datos de entrada'!G20,)</f>
        <v>0</v>
      </c>
      <c r="D25" s="101"/>
      <c r="E25" s="101"/>
      <c r="F25" s="116">
        <f>'2- Datos de entrada'!F20*'2- Datos de entrada'!$F$28</f>
        <v>0</v>
      </c>
      <c r="G25" s="101">
        <f>'6-Datos de referencia'!B10</f>
        <v>10</v>
      </c>
      <c r="H25" s="90">
        <f>IF(OR((H$23=$C25+$G25),(H$23=$C25+$G25*2),(H$23=$C25+$G25*3),(H$23=$C25+$G25*4),(H$23=$C25+$G25*5),(H$23=$C25+$G25*6),(H$23=$C25+$G25*7),(H$23=$C25+$G25*8),(H$23=$C25+$G25*9),(H$23=$C25+$G25*10),(H$23=$C25+$G25*11),(H$23=$C25+$G25*12),(H$23=$C25+$G25*13),(H$23=$C25+$G25*14)),$F25*((1+'2- Datos de entrada'!$C$5)^('3-Proyección de gastos'!H$23-'3-Proyección de gastos'!$C25)),0)</f>
        <v>0</v>
      </c>
      <c r="I25" s="90">
        <f>IF(OR((I$23=$C25+$G25),(I$23=$C25+$G25*2),(I$23=$C25+$G25*3),(I$23=$C25+$G25*4),(I$23=$C25+$G25*5),(I$23=$C25+$G25*6),(I$23=$C25+$G25*7),(I$23=$C25+$G25*8),(I$23=$C25+$G25*9),(I$23=$C25+$G25*10),(I$23=$C25+$G25*11),(I$23=$C25+$G25*12),(I$23=$C25+$G25*13),(I$23=$C25+$G25*14)),$F25*((1+'2- Datos de entrada'!$C$5)^('3-Proyección de gastos'!I$23-'3-Proyección de gastos'!$C25)),0)</f>
        <v>0</v>
      </c>
      <c r="J25" s="90">
        <f>IF(OR((J$23=$C25+$G25),(J$23=$C25+$G25*2),(J$23=$C25+$G25*3),(J$23=$C25+$G25*4),(J$23=$C25+$G25*5),(J$23=$C25+$G25*6),(J$23=$C25+$G25*7),(J$23=$C25+$G25*8),(J$23=$C25+$G25*9),(J$23=$C25+$G25*10),(J$23=$C25+$G25*11),(J$23=$C25+$G25*12),(J$23=$C25+$G25*13),(J$23=$C25+$G25*14)),$F25*((1+'2- Datos de entrada'!$C$5)^('3-Proyección de gastos'!J$23-'3-Proyección de gastos'!$C25)),0)</f>
        <v>0</v>
      </c>
      <c r="K25" s="90">
        <f>IF(OR((K$23=$C25+$G25),(K$23=$C25+$G25*2),(K$23=$C25+$G25*3),(K$23=$C25+$G25*4),(K$23=$C25+$G25*5),(K$23=$C25+$G25*6),(K$23=$C25+$G25*7),(K$23=$C25+$G25*8),(K$23=$C25+$G25*9),(K$23=$C25+$G25*10),(K$23=$C25+$G25*11),(K$23=$C25+$G25*12),(K$23=$C25+$G25*13),(K$23=$C25+$G25*14)),$F25*((1+'2- Datos de entrada'!$C$5)^('3-Proyección de gastos'!K$23-'3-Proyección de gastos'!$C25)),0)</f>
        <v>0</v>
      </c>
      <c r="L25" s="90">
        <f>IF(OR((L$23=$C25+$G25),(L$23=$C25+$G25*2),(L$23=$C25+$G25*3),(L$23=$C25+$G25*4),(L$23=$C25+$G25*5),(L$23=$C25+$G25*6),(L$23=$C25+$G25*7),(L$23=$C25+$G25*8),(L$23=$C25+$G25*9),(L$23=$C25+$G25*10),(L$23=$C25+$G25*11),(L$23=$C25+$G25*12),(L$23=$C25+$G25*13),(L$23=$C25+$G25*14)),$F25*((1+'2- Datos de entrada'!$C$5)^('3-Proyección de gastos'!L$23-'3-Proyección de gastos'!$C25)),0)</f>
        <v>0</v>
      </c>
      <c r="M25" s="90">
        <f>IF(OR((M$23=$C25+$G25),(M$23=$C25+$G25*2),(M$23=$C25+$G25*3),(M$23=$C25+$G25*4),(M$23=$C25+$G25*5),(M$23=$C25+$G25*6),(M$23=$C25+$G25*7),(M$23=$C25+$G25*8),(M$23=$C25+$G25*9),(M$23=$C25+$G25*10),(M$23=$C25+$G25*11),(M$23=$C25+$G25*12),(M$23=$C25+$G25*13),(M$23=$C25+$G25*14)),$F25*((1+'2- Datos de entrada'!$C$5)^('3-Proyección de gastos'!M$23-'3-Proyección de gastos'!$C25)),0)</f>
        <v>0</v>
      </c>
      <c r="N25" s="90">
        <f>IF(OR((N$23=$C25+$G25),(N$23=$C25+$G25*2),(N$23=$C25+$G25*3),(N$23=$C25+$G25*4),(N$23=$C25+$G25*5),(N$23=$C25+$G25*6),(N$23=$C25+$G25*7),(N$23=$C25+$G25*8),(N$23=$C25+$G25*9),(N$23=$C25+$G25*10),(N$23=$C25+$G25*11),(N$23=$C25+$G25*12),(N$23=$C25+$G25*13),(N$23=$C25+$G25*14)),$F25*((1+'2- Datos de entrada'!$C$5)^('3-Proyección de gastos'!N$23-'3-Proyección de gastos'!$C25)),0)</f>
        <v>0</v>
      </c>
      <c r="O25" s="90">
        <f>IF(OR((O$23=$C25+$G25),(O$23=$C25+$G25*2),(O$23=$C25+$G25*3),(O$23=$C25+$G25*4),(O$23=$C25+$G25*5),(O$23=$C25+$G25*6),(O$23=$C25+$G25*7),(O$23=$C25+$G25*8),(O$23=$C25+$G25*9),(O$23=$C25+$G25*10),(O$23=$C25+$G25*11),(O$23=$C25+$G25*12),(O$23=$C25+$G25*13),(O$23=$C25+$G25*14)),$F25*((1+'2- Datos de entrada'!$C$5)^('3-Proyección de gastos'!O$23-'3-Proyección de gastos'!$C25)),0)</f>
        <v>0</v>
      </c>
      <c r="P25" s="90">
        <f>IF(OR((P$23=$C25+$G25),(P$23=$C25+$G25*2),(P$23=$C25+$G25*3),(P$23=$C25+$G25*4),(P$23=$C25+$G25*5),(P$23=$C25+$G25*6),(P$23=$C25+$G25*7),(P$23=$C25+$G25*8),(P$23=$C25+$G25*9),(P$23=$C25+$G25*10),(P$23=$C25+$G25*11),(P$23=$C25+$G25*12),(P$23=$C25+$G25*13),(P$23=$C25+$G25*14)),$F25*((1+'2- Datos de entrada'!$C$5)^('3-Proyección de gastos'!P$23-'3-Proyección de gastos'!$C25)),0)</f>
        <v>0</v>
      </c>
      <c r="Q25" s="90">
        <f>IF(OR((Q$23=$C25+$G25),(Q$23=$C25+$G25*2),(Q$23=$C25+$G25*3),(Q$23=$C25+$G25*4),(Q$23=$C25+$G25*5),(Q$23=$C25+$G25*6),(Q$23=$C25+$G25*7),(Q$23=$C25+$G25*8),(Q$23=$C25+$G25*9),(Q$23=$C25+$G25*10),(Q$23=$C25+$G25*11),(Q$23=$C25+$G25*12),(Q$23=$C25+$G25*13),(Q$23=$C25+$G25*14)),$F25*((1+'2- Datos de entrada'!$C$5)^('3-Proyección de gastos'!Q$23-'3-Proyección de gastos'!$C25)),0)</f>
        <v>0</v>
      </c>
      <c r="R25" s="90">
        <f>IF(OR((R$23=$C25+$G25),(R$23=$C25+$G25*2),(R$23=$C25+$G25*3),(R$23=$C25+$G25*4),(R$23=$C25+$G25*5),(R$23=$C25+$G25*6),(R$23=$C25+$G25*7),(R$23=$C25+$G25*8),(R$23=$C25+$G25*9),(R$23=$C25+$G25*10),(R$23=$C25+$G25*11),(R$23=$C25+$G25*12),(R$23=$C25+$G25*13),(R$23=$C25+$G25*14)),$F25*((1+'2- Datos de entrada'!$C$5)^('3-Proyección de gastos'!R$23-'3-Proyección de gastos'!$C25)),0)</f>
        <v>0</v>
      </c>
      <c r="S25" s="90">
        <f>IF(OR((S$23=$C25+$G25),(S$23=$C25+$G25*2),(S$23=$C25+$G25*3),(S$23=$C25+$G25*4),(S$23=$C25+$G25*5),(S$23=$C25+$G25*6),(S$23=$C25+$G25*7),(S$23=$C25+$G25*8),(S$23=$C25+$G25*9),(S$23=$C25+$G25*10),(S$23=$C25+$G25*11),(S$23=$C25+$G25*12),(S$23=$C25+$G25*13),(S$23=$C25+$G25*14)),$F25*((1+'2- Datos de entrada'!$C$5)^('3-Proyección de gastos'!S$23-'3-Proyección de gastos'!$C25)),0)</f>
        <v>0</v>
      </c>
      <c r="T25" s="90">
        <f>IF(OR((T$23=$C25+$G25),(T$23=$C25+$G25*2),(T$23=$C25+$G25*3),(T$23=$C25+$G25*4),(T$23=$C25+$G25*5),(T$23=$C25+$G25*6),(T$23=$C25+$G25*7),(T$23=$C25+$G25*8),(T$23=$C25+$G25*9),(T$23=$C25+$G25*10),(T$23=$C25+$G25*11),(T$23=$C25+$G25*12),(T$23=$C25+$G25*13),(T$23=$C25+$G25*14)),$F25*((1+'2- Datos de entrada'!$C$5)^('3-Proyección de gastos'!T$23-'3-Proyección de gastos'!$C25)),0)</f>
        <v>0</v>
      </c>
      <c r="U25" s="90">
        <f>IF(OR((U$23=$C25+$G25),(U$23=$C25+$G25*2),(U$23=$C25+$G25*3),(U$23=$C25+$G25*4),(U$23=$C25+$G25*5),(U$23=$C25+$G25*6),(U$23=$C25+$G25*7),(U$23=$C25+$G25*8),(U$23=$C25+$G25*9),(U$23=$C25+$G25*10),(U$23=$C25+$G25*11),(U$23=$C25+$G25*12),(U$23=$C25+$G25*13),(U$23=$C25+$G25*14)),$F25*((1+'2- Datos de entrada'!$C$5)^('3-Proyección de gastos'!U$23-'3-Proyección de gastos'!$C25)),0)</f>
        <v>0</v>
      </c>
      <c r="V25" s="90">
        <f>IF(OR((V$23=$C25+$G25),(V$23=$C25+$G25*2),(V$23=$C25+$G25*3),(V$23=$C25+$G25*4),(V$23=$C25+$G25*5),(V$23=$C25+$G25*6),(V$23=$C25+$G25*7),(V$23=$C25+$G25*8),(V$23=$C25+$G25*9),(V$23=$C25+$G25*10),(V$23=$C25+$G25*11),(V$23=$C25+$G25*12),(V$23=$C25+$G25*13),(V$23=$C25+$G25*14)),$F25*((1+'2- Datos de entrada'!$C$5)^('3-Proyección de gastos'!V$23-'3-Proyección de gastos'!$C25)),0)</f>
        <v>0</v>
      </c>
      <c r="W25" s="90">
        <f>IF(OR((W$23=$C25+$G25),(W$23=$C25+$G25*2),(W$23=$C25+$G25*3),(W$23=$C25+$G25*4),(W$23=$C25+$G25*5),(W$23=$C25+$G25*6),(W$23=$C25+$G25*7),(W$23=$C25+$G25*8),(W$23=$C25+$G25*9),(W$23=$C25+$G25*10),(W$23=$C25+$G25*11),(W$23=$C25+$G25*12),(W$23=$C25+$G25*13),(W$23=$C25+$G25*14)),$F25*((1+'2- Datos de entrada'!$C$5)^('3-Proyección de gastos'!W$23-'3-Proyección de gastos'!$C25)),0)</f>
        <v>0</v>
      </c>
      <c r="X25" s="90">
        <f>IF(OR((X$23=$C25+$G25),(X$23=$C25+$G25*2),(X$23=$C25+$G25*3),(X$23=$C25+$G25*4),(X$23=$C25+$G25*5),(X$23=$C25+$G25*6),(X$23=$C25+$G25*7),(X$23=$C25+$G25*8),(X$23=$C25+$G25*9),(X$23=$C25+$G25*10),(X$23=$C25+$G25*11),(X$23=$C25+$G25*12),(X$23=$C25+$G25*13),(X$23=$C25+$G25*14)),$F25*((1+'2- Datos de entrada'!$C$5)^('3-Proyección de gastos'!X$23-'3-Proyección de gastos'!$C25)),0)</f>
        <v>0</v>
      </c>
      <c r="Y25" s="90">
        <f>IF(OR((Y$23=$C25+$G25),(Y$23=$C25+$G25*2),(Y$23=$C25+$G25*3),(Y$23=$C25+$G25*4),(Y$23=$C25+$G25*5),(Y$23=$C25+$G25*6),(Y$23=$C25+$G25*7),(Y$23=$C25+$G25*8),(Y$23=$C25+$G25*9),(Y$23=$C25+$G25*10),(Y$23=$C25+$G25*11),(Y$23=$C25+$G25*12),(Y$23=$C25+$G25*13),(Y$23=$C25+$G25*14)),$F25*((1+'2- Datos de entrada'!$C$5)^('3-Proyección de gastos'!Y$23-'3-Proyección de gastos'!$C25)),0)</f>
        <v>0</v>
      </c>
      <c r="Z25" s="90">
        <f>IF(OR((Z$23=$C25+$G25),(Z$23=$C25+$G25*2),(Z$23=$C25+$G25*3),(Z$23=$C25+$G25*4),(Z$23=$C25+$G25*5),(Z$23=$C25+$G25*6),(Z$23=$C25+$G25*7),(Z$23=$C25+$G25*8),(Z$23=$C25+$G25*9),(Z$23=$C25+$G25*10),(Z$23=$C25+$G25*11),(Z$23=$C25+$G25*12),(Z$23=$C25+$G25*13),(Z$23=$C25+$G25*14)),$F25*((1+'2- Datos de entrada'!$C$5)^('3-Proyección de gastos'!Z$23-'3-Proyección de gastos'!$C25)),0)</f>
        <v>0</v>
      </c>
      <c r="AA25" s="90">
        <f>IF(OR((AA$23=$C25+$G25),(AA$23=$C25+$G25*2),(AA$23=$C25+$G25*3),(AA$23=$C25+$G25*4),(AA$23=$C25+$G25*5),(AA$23=$C25+$G25*6),(AA$23=$C25+$G25*7),(AA$23=$C25+$G25*8),(AA$23=$C25+$G25*9),(AA$23=$C25+$G25*10),(AA$23=$C25+$G25*11),(AA$23=$C25+$G25*12),(AA$23=$C25+$G25*13),(AA$23=$C25+$G25*14)),$F25*((1+'2- Datos de entrada'!$C$5)^('3-Proyección de gastos'!AA$23-'3-Proyección de gastos'!$C25)),0)</f>
        <v>0</v>
      </c>
      <c r="AB25" s="90">
        <f>IF(OR((AB$23=$C25+$G25),(AB$23=$C25+$G25*2),(AB$23=$C25+$G25*3),(AB$23=$C25+$G25*4),(AB$23=$C25+$G25*5),(AB$23=$C25+$G25*6),(AB$23=$C25+$G25*7),(AB$23=$C25+$G25*8),(AB$23=$C25+$G25*9),(AB$23=$C25+$G25*10),(AB$23=$C25+$G25*11),(AB$23=$C25+$G25*12),(AB$23=$C25+$G25*13),(AB$23=$C25+$G25*14)),$F25*((1+'2- Datos de entrada'!$C$5)^('3-Proyección de gastos'!AB$23-'3-Proyección de gastos'!$C25)),0)</f>
        <v>0</v>
      </c>
      <c r="AC25" s="90">
        <f>IF(OR((AC$23=$C25+$G25),(AC$23=$C25+$G25*2),(AC$23=$C25+$G25*3),(AC$23=$C25+$G25*4),(AC$23=$C25+$G25*5),(AC$23=$C25+$G25*6),(AC$23=$C25+$G25*7),(AC$23=$C25+$G25*8),(AC$23=$C25+$G25*9),(AC$23=$C25+$G25*10),(AC$23=$C25+$G25*11),(AC$23=$C25+$G25*12),(AC$23=$C25+$G25*13),(AC$23=$C25+$G25*14)),$F25*((1+'2- Datos de entrada'!$C$5)^('3-Proyección de gastos'!AC$23-'3-Proyección de gastos'!$C25)),0)</f>
        <v>0</v>
      </c>
    </row>
    <row r="26" spans="1:30" s="11" customFormat="1" x14ac:dyDescent="0.2">
      <c r="A26" s="7"/>
      <c r="B26" s="105" t="s">
        <v>97</v>
      </c>
      <c r="C26" s="101">
        <f>IF(ISNUMBER('2- Datos de entrada'!G21),'2- Datos de entrada'!G21,)</f>
        <v>0</v>
      </c>
      <c r="D26" s="101"/>
      <c r="E26" s="101"/>
      <c r="F26" s="116">
        <f>'2- Datos de entrada'!F21*'2- Datos de entrada'!$F$28</f>
        <v>0</v>
      </c>
      <c r="G26" s="101">
        <f>'6-Datos de referencia'!B8</f>
        <v>7</v>
      </c>
      <c r="H26" s="90">
        <f>IF(OR((H$33=$C26+$G26),(H$33=$C26+$G26*2),(H$33=$C26+$G26*3)),$F26*((1+'2- Datos de entrada'!$C$5)^('3-Proyección de gastos'!H$33-'3-Proyección de gastos'!$C26)),0)</f>
        <v>0</v>
      </c>
      <c r="I26" s="90">
        <f>IF(OR((I$33=$C26+$G26),(I$33=$C26+$G26*2),(I$33=$C26+$G26*3)),$F26*((1+'2- Datos de entrada'!$C$5)^('3-Proyección de gastos'!I$33-'3-Proyección de gastos'!$C26)),0)</f>
        <v>0</v>
      </c>
      <c r="J26" s="90">
        <f>IF(OR((J$33=$C26+$G26),(J$33=$C26+$G26*2),(J$33=$C26+$G26*3)),$F26*((1+'2- Datos de entrada'!$C$5)^('3-Proyección de gastos'!J$33-'3-Proyección de gastos'!$C26)),0)</f>
        <v>0</v>
      </c>
      <c r="K26" s="90">
        <f>IF(OR((K$33=$C26+$G26),(K$33=$C26+$G26*2),(K$33=$C26+$G26*3)),$F26*((1+'2- Datos de entrada'!$C$5)^('3-Proyección de gastos'!K$33-'3-Proyección de gastos'!$C26)),0)</f>
        <v>0</v>
      </c>
      <c r="L26" s="90">
        <f>IF(OR((L$33=$C26+$G26),(L$33=$C26+$G26*2),(L$33=$C26+$G26*3)),$F26*((1+'2- Datos de entrada'!$C$5)^('3-Proyección de gastos'!L$33-'3-Proyección de gastos'!$C26)),0)</f>
        <v>0</v>
      </c>
      <c r="M26" s="90">
        <f>IF(OR((M$33=$C26+$G26),(M$33=$C26+$G26*2),(M$33=$C26+$G26*3)),$F26*((1+'2- Datos de entrada'!$C$5)^('3-Proyección de gastos'!M$33-'3-Proyección de gastos'!$C26)),0)</f>
        <v>0</v>
      </c>
      <c r="N26" s="90">
        <f>IF(OR((N$33=$C26+$G26),(N$33=$C26+$G26*2),(N$33=$C26+$G26*3)),$F26*((1+'2- Datos de entrada'!$C$5)^('3-Proyección de gastos'!N$33-'3-Proyección de gastos'!$C26)),0)</f>
        <v>0</v>
      </c>
      <c r="O26" s="90">
        <f>IF(OR((O$33=$C26+$G26),(O$33=$C26+$G26*2),(O$33=$C26+$G26*3)),$F26*((1+'2- Datos de entrada'!$C$5)^('3-Proyección de gastos'!O$33-'3-Proyección de gastos'!$C26)),0)</f>
        <v>0</v>
      </c>
      <c r="P26" s="90">
        <f>IF(OR((P$33=$C26+$G26),(P$33=$C26+$G26*2),(P$33=$C26+$G26*3)),$F26*((1+'2- Datos de entrada'!$C$5)^('3-Proyección de gastos'!P$33-'3-Proyección de gastos'!$C26)),0)</f>
        <v>0</v>
      </c>
      <c r="Q26" s="90">
        <f>IF(OR((Q$33=$C26+$G26),(Q$33=$C26+$G26*2),(Q$33=$C26+$G26*3)),$F26*((1+'2- Datos de entrada'!$C$5)^('3-Proyección de gastos'!Q$33-'3-Proyección de gastos'!$C26)),0)</f>
        <v>0</v>
      </c>
      <c r="R26" s="90">
        <f>IF(OR((R$33=$C26+$G26),(R$33=$C26+$G26*2),(R$33=$C26+$G26*3)),$F26*((1+'2- Datos de entrada'!$C$5)^('3-Proyección de gastos'!R$33-'3-Proyección de gastos'!$C26)),0)</f>
        <v>0</v>
      </c>
      <c r="S26" s="90">
        <f>IF(OR((S$33=$C26+$G26),(S$33=$C26+$G26*2),(S$33=$C26+$G26*3)),$F26*((1+'2- Datos de entrada'!$C$5)^('3-Proyección de gastos'!S$33-'3-Proyección de gastos'!$C26)),0)</f>
        <v>0</v>
      </c>
      <c r="T26" s="90">
        <f>IF(OR((T$33=$C26+$G26),(T$33=$C26+$G26*2),(T$33=$C26+$G26*3)),$F26*((1+'2- Datos de entrada'!$C$5)^('3-Proyección de gastos'!T$33-'3-Proyección de gastos'!$C26)),0)</f>
        <v>0</v>
      </c>
      <c r="U26" s="90">
        <f>IF(OR((U$33=$C26+$G26),(U$33=$C26+$G26*2),(U$33=$C26+$G26*3)),$F26*((1+'2- Datos de entrada'!$C$5)^('3-Proyección de gastos'!U$33-'3-Proyección de gastos'!$C26)),0)</f>
        <v>0</v>
      </c>
      <c r="V26" s="90">
        <f>IF(OR((V$33=$C26+$G26),(V$33=$C26+$G26*2),(V$33=$C26+$G26*3)),$F26*((1+'2- Datos de entrada'!$C$5)^('3-Proyección de gastos'!V$33-'3-Proyección de gastos'!$C26)),0)</f>
        <v>0</v>
      </c>
      <c r="W26" s="90">
        <f>IF(OR((W$33=$C26+$G26),(W$33=$C26+$G26*2),(W$33=$C26+$G26*3)),$F26*((1+'2- Datos de entrada'!$C$5)^('3-Proyección de gastos'!W$33-'3-Proyección de gastos'!$C26)),0)</f>
        <v>0</v>
      </c>
      <c r="X26" s="90">
        <f>IF(OR((X$33=$C26+$G26),(X$33=$C26+$G26*2),(X$33=$C26+$G26*3)),$F26*((1+'2- Datos de entrada'!$C$5)^('3-Proyección de gastos'!X$33-'3-Proyección de gastos'!$C26)),0)</f>
        <v>0</v>
      </c>
      <c r="Y26" s="90">
        <f>IF(OR((Y$33=$C26+$G26),(Y$33=$C26+$G26*2),(Y$33=$C26+$G26*3)),$F26*((1+'2- Datos de entrada'!$C$5)^('3-Proyección de gastos'!Y$33-'3-Proyección de gastos'!$C26)),0)</f>
        <v>0</v>
      </c>
      <c r="Z26" s="90">
        <f>IF(OR((Z$33=$C26+$G26),(Z$33=$C26+$G26*2),(Z$33=$C26+$G26*3)),$F26*((1+'2- Datos de entrada'!$C$5)^('3-Proyección de gastos'!Z$33-'3-Proyección de gastos'!$C26)),0)</f>
        <v>0</v>
      </c>
      <c r="AA26" s="90">
        <f>IF(OR((AA$33=$C26+$G26),(AA$33=$C26+$G26*2),(AA$33=$C26+$G26*3)),$F26*((1+'2- Datos de entrada'!$C$5)^('3-Proyección de gastos'!AA$33-'3-Proyección de gastos'!$C26)),0)</f>
        <v>0</v>
      </c>
      <c r="AB26" s="90">
        <f>IF(OR((AB$33=$C26+$G26),(AB$33=$C26+$G26*2),(AB$33=$C26+$G26*3)),$F26*((1+'2- Datos de entrada'!$C$5)^('3-Proyección de gastos'!AB$33-'3-Proyección de gastos'!$C26)),0)</f>
        <v>0</v>
      </c>
      <c r="AC26" s="90">
        <f>IF(OR((AC$33=$C26+$G26),(AC$33=$C26+$G26*2),(AC$33=$C26+$G26*3)),$F26*((1+'2- Datos de entrada'!$C$5)^('3-Proyección de gastos'!AC$33-'3-Proyección de gastos'!$C26)),0)</f>
        <v>0</v>
      </c>
      <c r="AD26" s="36"/>
    </row>
    <row r="27" spans="1:30" s="45" customFormat="1" x14ac:dyDescent="0.2">
      <c r="A27" s="44"/>
      <c r="B27" s="102"/>
      <c r="C27" s="103"/>
      <c r="D27" s="103"/>
      <c r="E27" s="101"/>
      <c r="F27" s="116"/>
      <c r="G27" s="101"/>
      <c r="H27" s="90">
        <f>IF(OR((H$23=$C27+$G27),(H$23=$C27+$G27*2),(H$23=$C27+$G27*3),(H$23=$C27+$G27*4),(H$23=$C27+$G27*5),(H$23=$C27+$G27*6),(H$23=$C27+$G27*7),(H$23=$C27+$G27*8),(H$23=$C27+$G27*9),(H$23=$C27+$G27*10),(H$23=$C27+$G27*11),(H$23=$C27+$G27*12),(H$23=$C27+$G27*13),(H$23=$C27+$G27*14)),$F27*((1+'2- Datos de entrada'!$C$5)^('3-Proyección de gastos'!H$23-'3-Proyección de gastos'!$C27)),0)</f>
        <v>0</v>
      </c>
      <c r="I27" s="90">
        <f>IF(OR((I$23=$C27+$G27),(I$23=$C27+$G27*2),(I$23=$C27+$G27*3),(I$23=$C27+$G27*4),(I$23=$C27+$G27*5),(I$23=$C27+$G27*6),(I$23=$C27+$G27*7),(I$23=$C27+$G27*8),(I$23=$C27+$G27*9),(I$23=$C27+$G27*10),(I$23=$C27+$G27*11),(I$23=$C27+$G27*12),(I$23=$C27+$G27*13),(I$23=$C27+$G27*14)),$F27*((1+'2- Datos de entrada'!$C$5)^('3-Proyección de gastos'!I$23-'3-Proyección de gastos'!$C27)),0)</f>
        <v>0</v>
      </c>
      <c r="J27" s="90">
        <f>IF(OR((J$23=$C27+$G27),(J$23=$C27+$G27*2),(J$23=$C27+$G27*3),(J$23=$C27+$G27*4),(J$23=$C27+$G27*5),(J$23=$C27+$G27*6),(J$23=$C27+$G27*7),(J$23=$C27+$G27*8),(J$23=$C27+$G27*9),(J$23=$C27+$G27*10),(J$23=$C27+$G27*11),(J$23=$C27+$G27*12),(J$23=$C27+$G27*13),(J$23=$C27+$G27*14)),$F27*((1+'2- Datos de entrada'!$C$5)^('3-Proyección de gastos'!J$23-'3-Proyección de gastos'!$C27)),0)</f>
        <v>0</v>
      </c>
      <c r="K27" s="90">
        <f>IF(OR((K$23=$C27+$G27),(K$23=$C27+$G27*2),(K$23=$C27+$G27*3),(K$23=$C27+$G27*4),(K$23=$C27+$G27*5),(K$23=$C27+$G27*6),(K$23=$C27+$G27*7),(K$23=$C27+$G27*8),(K$23=$C27+$G27*9),(K$23=$C27+$G27*10),(K$23=$C27+$G27*11),(K$23=$C27+$G27*12),(K$23=$C27+$G27*13),(K$23=$C27+$G27*14)),$F27*((1+'2- Datos de entrada'!$C$5)^('3-Proyección de gastos'!K$23-'3-Proyección de gastos'!$C27)),0)</f>
        <v>0</v>
      </c>
      <c r="L27" s="90">
        <f>IF(OR((L$23=$C27+$G27),(L$23=$C27+$G27*2),(L$23=$C27+$G27*3),(L$23=$C27+$G27*4),(L$23=$C27+$G27*5),(L$23=$C27+$G27*6),(L$23=$C27+$G27*7),(L$23=$C27+$G27*8),(L$23=$C27+$G27*9),(L$23=$C27+$G27*10),(L$23=$C27+$G27*11),(L$23=$C27+$G27*12),(L$23=$C27+$G27*13),(L$23=$C27+$G27*14)),$F27*((1+'2- Datos de entrada'!$C$5)^('3-Proyección de gastos'!L$23-'3-Proyección de gastos'!$C27)),0)</f>
        <v>0</v>
      </c>
      <c r="M27" s="90">
        <f>IF(OR((M$23=$C27+$G27),(M$23=$C27+$G27*2),(M$23=$C27+$G27*3),(M$23=$C27+$G27*4),(M$23=$C27+$G27*5),(M$23=$C27+$G27*6),(M$23=$C27+$G27*7),(M$23=$C27+$G27*8),(M$23=$C27+$G27*9),(M$23=$C27+$G27*10),(M$23=$C27+$G27*11),(M$23=$C27+$G27*12),(M$23=$C27+$G27*13),(M$23=$C27+$G27*14)),$F27*((1+'2- Datos de entrada'!$C$5)^('3-Proyección de gastos'!M$23-'3-Proyección de gastos'!$C27)),0)</f>
        <v>0</v>
      </c>
      <c r="N27" s="90">
        <f>IF(OR((N$23=$C27+$G27),(N$23=$C27+$G27*2),(N$23=$C27+$G27*3),(N$23=$C27+$G27*4),(N$23=$C27+$G27*5),(N$23=$C27+$G27*6),(N$23=$C27+$G27*7),(N$23=$C27+$G27*8),(N$23=$C27+$G27*9),(N$23=$C27+$G27*10),(N$23=$C27+$G27*11),(N$23=$C27+$G27*12),(N$23=$C27+$G27*13),(N$23=$C27+$G27*14)),$F27*((1+'2- Datos de entrada'!$C$5)^('3-Proyección de gastos'!N$23-'3-Proyección de gastos'!$C27)),0)</f>
        <v>0</v>
      </c>
      <c r="O27" s="90">
        <f>IF(OR((O$23=$C27+$G27),(O$23=$C27+$G27*2),(O$23=$C27+$G27*3),(O$23=$C27+$G27*4),(O$23=$C27+$G27*5),(O$23=$C27+$G27*6),(O$23=$C27+$G27*7),(O$23=$C27+$G27*8),(O$23=$C27+$G27*9),(O$23=$C27+$G27*10),(O$23=$C27+$G27*11),(O$23=$C27+$G27*12),(O$23=$C27+$G27*13),(O$23=$C27+$G27*14)),$F27*((1+'2- Datos de entrada'!$C$5)^('3-Proyección de gastos'!O$23-'3-Proyección de gastos'!$C27)),0)</f>
        <v>0</v>
      </c>
      <c r="P27" s="90">
        <f>IF(OR((P$23=$C27+$G27),(P$23=$C27+$G27*2),(P$23=$C27+$G27*3),(P$23=$C27+$G27*4),(P$23=$C27+$G27*5),(P$23=$C27+$G27*6),(P$23=$C27+$G27*7),(P$23=$C27+$G27*8),(P$23=$C27+$G27*9),(P$23=$C27+$G27*10),(P$23=$C27+$G27*11),(P$23=$C27+$G27*12),(P$23=$C27+$G27*13),(P$23=$C27+$G27*14)),$F27*((1+'2- Datos de entrada'!$C$5)^('3-Proyección de gastos'!P$23-'3-Proyección de gastos'!$C27)),0)</f>
        <v>0</v>
      </c>
      <c r="Q27" s="90">
        <f>IF(OR((Q$23=$C27+$G27),(Q$23=$C27+$G27*2),(Q$23=$C27+$G27*3),(Q$23=$C27+$G27*4),(Q$23=$C27+$G27*5),(Q$23=$C27+$G27*6),(Q$23=$C27+$G27*7),(Q$23=$C27+$G27*8),(Q$23=$C27+$G27*9),(Q$23=$C27+$G27*10),(Q$23=$C27+$G27*11),(Q$23=$C27+$G27*12),(Q$23=$C27+$G27*13),(Q$23=$C27+$G27*14)),$F27*((1+'2- Datos de entrada'!$C$5)^('3-Proyección de gastos'!Q$23-'3-Proyección de gastos'!$C27)),0)</f>
        <v>0</v>
      </c>
      <c r="R27" s="90">
        <f>IF(OR((R$23=$C27+$G27),(R$23=$C27+$G27*2),(R$23=$C27+$G27*3),(R$23=$C27+$G27*4),(R$23=$C27+$G27*5),(R$23=$C27+$G27*6),(R$23=$C27+$G27*7),(R$23=$C27+$G27*8),(R$23=$C27+$G27*9),(R$23=$C27+$G27*10),(R$23=$C27+$G27*11),(R$23=$C27+$G27*12),(R$23=$C27+$G27*13),(R$23=$C27+$G27*14)),$F27*((1+'2- Datos de entrada'!$C$5)^('3-Proyección de gastos'!R$23-'3-Proyección de gastos'!$C27)),0)</f>
        <v>0</v>
      </c>
      <c r="S27" s="90">
        <f>IF(OR((S$23=$C27+$G27),(S$23=$C27+$G27*2),(S$23=$C27+$G27*3),(S$23=$C27+$G27*4),(S$23=$C27+$G27*5),(S$23=$C27+$G27*6),(S$23=$C27+$G27*7),(S$23=$C27+$G27*8),(S$23=$C27+$G27*9),(S$23=$C27+$G27*10),(S$23=$C27+$G27*11),(S$23=$C27+$G27*12),(S$23=$C27+$G27*13),(S$23=$C27+$G27*14)),$F27*((1+'2- Datos de entrada'!$C$5)^('3-Proyección de gastos'!S$23-'3-Proyección de gastos'!$C27)),0)</f>
        <v>0</v>
      </c>
      <c r="T27" s="90">
        <f>IF(OR((T$23=$C27+$G27),(T$23=$C27+$G27*2),(T$23=$C27+$G27*3),(T$23=$C27+$G27*4),(T$23=$C27+$G27*5),(T$23=$C27+$G27*6),(T$23=$C27+$G27*7),(T$23=$C27+$G27*8),(T$23=$C27+$G27*9),(T$23=$C27+$G27*10),(T$23=$C27+$G27*11),(T$23=$C27+$G27*12),(T$23=$C27+$G27*13),(T$23=$C27+$G27*14)),$F27*((1+'2- Datos de entrada'!$C$5)^('3-Proyección de gastos'!T$23-'3-Proyección de gastos'!$C27)),0)</f>
        <v>0</v>
      </c>
      <c r="U27" s="90">
        <f>IF(OR((U$23=$C27+$G27),(U$23=$C27+$G27*2),(U$23=$C27+$G27*3),(U$23=$C27+$G27*4),(U$23=$C27+$G27*5),(U$23=$C27+$G27*6),(U$23=$C27+$G27*7),(U$23=$C27+$G27*8),(U$23=$C27+$G27*9),(U$23=$C27+$G27*10),(U$23=$C27+$G27*11),(U$23=$C27+$G27*12),(U$23=$C27+$G27*13),(U$23=$C27+$G27*14)),$F27*((1+'2- Datos de entrada'!$C$5)^('3-Proyección de gastos'!U$23-'3-Proyección de gastos'!$C27)),0)</f>
        <v>0</v>
      </c>
      <c r="V27" s="90">
        <f>IF(OR((V$23=$C27+$G27),(V$23=$C27+$G27*2),(V$23=$C27+$G27*3),(V$23=$C27+$G27*4),(V$23=$C27+$G27*5),(V$23=$C27+$G27*6),(V$23=$C27+$G27*7),(V$23=$C27+$G27*8),(V$23=$C27+$G27*9),(V$23=$C27+$G27*10),(V$23=$C27+$G27*11),(V$23=$C27+$G27*12),(V$23=$C27+$G27*13),(V$23=$C27+$G27*14)),$F27*((1+'2- Datos de entrada'!$C$5)^('3-Proyección de gastos'!V$23-'3-Proyección de gastos'!$C27)),0)</f>
        <v>0</v>
      </c>
      <c r="W27" s="90">
        <f>IF(OR((W$23=$C27+$G27),(W$23=$C27+$G27*2),(W$23=$C27+$G27*3),(W$23=$C27+$G27*4),(W$23=$C27+$G27*5),(W$23=$C27+$G27*6),(W$23=$C27+$G27*7),(W$23=$C27+$G27*8),(W$23=$C27+$G27*9),(W$23=$C27+$G27*10),(W$23=$C27+$G27*11),(W$23=$C27+$G27*12),(W$23=$C27+$G27*13),(W$23=$C27+$G27*14)),$F27*((1+'2- Datos de entrada'!$C$5)^('3-Proyección de gastos'!W$23-'3-Proyección de gastos'!$C27)),0)</f>
        <v>0</v>
      </c>
      <c r="X27" s="90">
        <f>IF(OR((X$23=$C27+$G27),(X$23=$C27+$G27*2),(X$23=$C27+$G27*3),(X$23=$C27+$G27*4),(X$23=$C27+$G27*5),(X$23=$C27+$G27*6),(X$23=$C27+$G27*7),(X$23=$C27+$G27*8),(X$23=$C27+$G27*9),(X$23=$C27+$G27*10),(X$23=$C27+$G27*11),(X$23=$C27+$G27*12),(X$23=$C27+$G27*13),(X$23=$C27+$G27*14)),$F27*((1+'2- Datos de entrada'!$C$5)^('3-Proyección de gastos'!X$23-'3-Proyección de gastos'!$C27)),0)</f>
        <v>0</v>
      </c>
      <c r="Y27" s="90">
        <f>IF(OR((Y$23=$C27+$G27),(Y$23=$C27+$G27*2),(Y$23=$C27+$G27*3),(Y$23=$C27+$G27*4),(Y$23=$C27+$G27*5),(Y$23=$C27+$G27*6),(Y$23=$C27+$G27*7),(Y$23=$C27+$G27*8),(Y$23=$C27+$G27*9),(Y$23=$C27+$G27*10),(Y$23=$C27+$G27*11),(Y$23=$C27+$G27*12),(Y$23=$C27+$G27*13),(Y$23=$C27+$G27*14)),$F27*((1+'2- Datos de entrada'!$C$5)^('3-Proyección de gastos'!Y$23-'3-Proyección de gastos'!$C27)),0)</f>
        <v>0</v>
      </c>
      <c r="Z27" s="90">
        <f>IF(OR((Z$23=$C27+$G27),(Z$23=$C27+$G27*2),(Z$23=$C27+$G27*3),(Z$23=$C27+$G27*4),(Z$23=$C27+$G27*5),(Z$23=$C27+$G27*6),(Z$23=$C27+$G27*7),(Z$23=$C27+$G27*8),(Z$23=$C27+$G27*9),(Z$23=$C27+$G27*10),(Z$23=$C27+$G27*11),(Z$23=$C27+$G27*12),(Z$23=$C27+$G27*13),(Z$23=$C27+$G27*14)),$F27*((1+'2- Datos de entrada'!$C$5)^('3-Proyección de gastos'!Z$23-'3-Proyección de gastos'!$C27)),0)</f>
        <v>0</v>
      </c>
      <c r="AA27" s="90">
        <f>IF(OR((AA$23=$C27+$G27),(AA$23=$C27+$G27*2),(AA$23=$C27+$G27*3),(AA$23=$C27+$G27*4),(AA$23=$C27+$G27*5),(AA$23=$C27+$G27*6),(AA$23=$C27+$G27*7),(AA$23=$C27+$G27*8),(AA$23=$C27+$G27*9),(AA$23=$C27+$G27*10),(AA$23=$C27+$G27*11),(AA$23=$C27+$G27*12),(AA$23=$C27+$G27*13),(AA$23=$C27+$G27*14)),$F27*((1+'2- Datos de entrada'!$C$5)^('3-Proyección de gastos'!AA$23-'3-Proyección de gastos'!$C27)),0)</f>
        <v>0</v>
      </c>
      <c r="AB27" s="90">
        <f>IF(OR((AB$23=$C27+$G27),(AB$23=$C27+$G27*2),(AB$23=$C27+$G27*3),(AB$23=$C27+$G27*4),(AB$23=$C27+$G27*5),(AB$23=$C27+$G27*6),(AB$23=$C27+$G27*7),(AB$23=$C27+$G27*8),(AB$23=$C27+$G27*9),(AB$23=$C27+$G27*10),(AB$23=$C27+$G27*11),(AB$23=$C27+$G27*12),(AB$23=$C27+$G27*13),(AB$23=$C27+$G27*14)),$F27*((1+'2- Datos de entrada'!$C$5)^('3-Proyección de gastos'!AB$23-'3-Proyección de gastos'!$C27)),0)</f>
        <v>0</v>
      </c>
      <c r="AC27" s="90">
        <f>IF(OR((AC$23=$C27+$G27),(AC$23=$C27+$G27*2),(AC$23=$C27+$G27*3),(AC$23=$C27+$G27*4),(AC$23=$C27+$G27*5),(AC$23=$C27+$G27*6),(AC$23=$C27+$G27*7),(AC$23=$C27+$G27*8),(AC$23=$C27+$G27*9),(AC$23=$C27+$G27*10),(AC$23=$C27+$G27*11),(AC$23=$C27+$G27*12),(AC$23=$C27+$G27*13),(AC$23=$C27+$G27*14)),$F27*((1+'2- Datos de entrada'!$C$5)^('3-Proyección de gastos'!AC$23-'3-Proyección de gastos'!$C27)),0)</f>
        <v>0</v>
      </c>
    </row>
    <row r="28" spans="1:30" s="46" customFormat="1" ht="15.75" thickBot="1" x14ac:dyDescent="0.3">
      <c r="A28" s="44"/>
      <c r="B28" s="92" t="s">
        <v>144</v>
      </c>
      <c r="C28" s="93"/>
      <c r="D28" s="93"/>
      <c r="E28" s="113"/>
      <c r="F28" s="114"/>
      <c r="G28" s="113"/>
      <c r="H28" s="115">
        <f>SUM(H$24:H27)</f>
        <v>0</v>
      </c>
      <c r="I28" s="115">
        <f>SUM(I$24:I27)</f>
        <v>0</v>
      </c>
      <c r="J28" s="115">
        <f>SUM(J$24:J27)</f>
        <v>0</v>
      </c>
      <c r="K28" s="115">
        <f>SUM(K$24:K27)</f>
        <v>0</v>
      </c>
      <c r="L28" s="115">
        <f>SUM(L$24:L27)</f>
        <v>0</v>
      </c>
      <c r="M28" s="115">
        <f>SUM(M$24:M27)</f>
        <v>0</v>
      </c>
      <c r="N28" s="115">
        <f>SUM(N$24:N27)</f>
        <v>0</v>
      </c>
      <c r="O28" s="115">
        <f>SUM(O$24:O27)</f>
        <v>0</v>
      </c>
      <c r="P28" s="115">
        <f>SUM(P$24:P27)</f>
        <v>0</v>
      </c>
      <c r="Q28" s="115">
        <f>SUM(Q$24:Q27)</f>
        <v>0</v>
      </c>
      <c r="R28" s="115">
        <f>SUM(R$24:R27)</f>
        <v>0</v>
      </c>
      <c r="S28" s="115">
        <f>SUM(S$24:S27)</f>
        <v>0</v>
      </c>
      <c r="T28" s="115">
        <f>SUM(T$24:T27)</f>
        <v>0</v>
      </c>
      <c r="U28" s="115">
        <f>SUM(U$24:U27)</f>
        <v>0</v>
      </c>
      <c r="V28" s="115">
        <f>SUM(V$24:V27)</f>
        <v>0</v>
      </c>
      <c r="W28" s="115">
        <f>SUM(W$24:W27)</f>
        <v>0</v>
      </c>
      <c r="X28" s="115">
        <f>SUM(X$24:X27)</f>
        <v>0</v>
      </c>
      <c r="Y28" s="115">
        <f>SUM(Y$24:Y27)</f>
        <v>0</v>
      </c>
      <c r="Z28" s="115">
        <f>SUM(Z$24:Z27)</f>
        <v>0</v>
      </c>
      <c r="AA28" s="115">
        <f>SUM(AA$24:AA27)</f>
        <v>0</v>
      </c>
      <c r="AB28" s="115">
        <f>SUM(AB$24:AB27)</f>
        <v>0</v>
      </c>
      <c r="AC28" s="115">
        <f>SUM(AC$24:AC27)</f>
        <v>0</v>
      </c>
    </row>
    <row r="29" spans="1:30" s="44" customFormat="1" ht="15.75" thickTop="1" x14ac:dyDescent="0.25">
      <c r="B29" s="92"/>
      <c r="C29" s="93"/>
      <c r="D29" s="93"/>
      <c r="E29" s="94"/>
      <c r="F29" s="93"/>
      <c r="G29" s="94"/>
      <c r="H29" s="90"/>
      <c r="I29" s="90"/>
      <c r="J29" s="90"/>
      <c r="K29" s="90"/>
      <c r="L29" s="90"/>
      <c r="M29" s="90"/>
      <c r="N29" s="90"/>
      <c r="O29" s="90"/>
      <c r="P29" s="90"/>
      <c r="Q29" s="90"/>
      <c r="R29" s="90"/>
      <c r="S29" s="90"/>
      <c r="T29" s="90"/>
      <c r="U29" s="90"/>
      <c r="V29" s="90"/>
      <c r="W29" s="90"/>
      <c r="X29" s="90"/>
      <c r="Y29" s="90"/>
      <c r="Z29" s="90"/>
      <c r="AA29" s="90"/>
      <c r="AB29" s="90"/>
      <c r="AC29" s="90"/>
    </row>
    <row r="30" spans="1:30" s="47" customFormat="1" ht="15.75" thickBot="1" x14ac:dyDescent="0.3">
      <c r="B30" s="95" t="s">
        <v>54</v>
      </c>
      <c r="C30" s="96"/>
      <c r="D30" s="97"/>
      <c r="E30" s="97"/>
      <c r="F30" s="97"/>
      <c r="G30" s="97"/>
      <c r="H30" s="97">
        <f>H20+H28</f>
        <v>0</v>
      </c>
      <c r="I30" s="97">
        <f t="shared" ref="I30:AC30" si="2">I20+I28</f>
        <v>0</v>
      </c>
      <c r="J30" s="97">
        <f t="shared" si="2"/>
        <v>0</v>
      </c>
      <c r="K30" s="97">
        <f t="shared" si="2"/>
        <v>0</v>
      </c>
      <c r="L30" s="97">
        <f t="shared" si="2"/>
        <v>0</v>
      </c>
      <c r="M30" s="97">
        <f t="shared" si="2"/>
        <v>0</v>
      </c>
      <c r="N30" s="97">
        <f t="shared" si="2"/>
        <v>0</v>
      </c>
      <c r="O30" s="97">
        <f t="shared" si="2"/>
        <v>0</v>
      </c>
      <c r="P30" s="97">
        <f t="shared" si="2"/>
        <v>0</v>
      </c>
      <c r="Q30" s="97">
        <f t="shared" si="2"/>
        <v>0</v>
      </c>
      <c r="R30" s="97">
        <f t="shared" si="2"/>
        <v>0</v>
      </c>
      <c r="S30" s="97">
        <f t="shared" si="2"/>
        <v>0</v>
      </c>
      <c r="T30" s="97">
        <f t="shared" si="2"/>
        <v>0</v>
      </c>
      <c r="U30" s="97">
        <f t="shared" si="2"/>
        <v>0</v>
      </c>
      <c r="V30" s="97">
        <f t="shared" si="2"/>
        <v>0</v>
      </c>
      <c r="W30" s="97">
        <f t="shared" si="2"/>
        <v>0</v>
      </c>
      <c r="X30" s="97">
        <f t="shared" si="2"/>
        <v>0</v>
      </c>
      <c r="Y30" s="97">
        <f t="shared" si="2"/>
        <v>0</v>
      </c>
      <c r="Z30" s="97">
        <f t="shared" si="2"/>
        <v>0</v>
      </c>
      <c r="AA30" s="97">
        <f t="shared" si="2"/>
        <v>0</v>
      </c>
      <c r="AB30" s="97">
        <f t="shared" si="2"/>
        <v>0</v>
      </c>
      <c r="AC30" s="97">
        <f t="shared" si="2"/>
        <v>0</v>
      </c>
    </row>
    <row r="31" spans="1:30" s="41" customFormat="1" ht="15.75" thickTop="1" x14ac:dyDescent="0.25">
      <c r="A31" s="60"/>
      <c r="B31" s="15"/>
      <c r="C31" s="42"/>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1:30" s="29" customFormat="1" ht="15" x14ac:dyDescent="0.25">
      <c r="A32" s="33"/>
      <c r="B32" s="54" t="s">
        <v>145</v>
      </c>
      <c r="H32" s="33"/>
      <c r="I32" s="33"/>
      <c r="J32" s="38" t="s">
        <v>25</v>
      </c>
      <c r="K32" s="38"/>
      <c r="L32" s="38"/>
      <c r="M32" s="38"/>
      <c r="N32" s="38"/>
      <c r="O32" s="38"/>
      <c r="P32" s="38"/>
      <c r="Q32" s="38"/>
      <c r="R32" s="38"/>
      <c r="S32" s="38"/>
      <c r="T32" s="38"/>
      <c r="U32" s="38"/>
      <c r="V32" s="38"/>
      <c r="W32" s="38"/>
      <c r="X32" s="38"/>
      <c r="Y32" s="38"/>
      <c r="Z32" s="38"/>
      <c r="AA32" s="38"/>
      <c r="AB32" s="38"/>
      <c r="AC32" s="38"/>
    </row>
    <row r="33" spans="1:30" s="39" customFormat="1" ht="30" x14ac:dyDescent="0.25">
      <c r="A33" s="59"/>
      <c r="B33" s="55" t="s">
        <v>30</v>
      </c>
      <c r="C33" s="85" t="s">
        <v>36</v>
      </c>
      <c r="D33" s="26"/>
      <c r="E33" s="26"/>
      <c r="F33" s="99" t="s">
        <v>110</v>
      </c>
      <c r="G33" s="26" t="s">
        <v>24</v>
      </c>
      <c r="H33" s="26">
        <f>'2- Datos de entrada'!$C$4</f>
        <v>0</v>
      </c>
      <c r="I33" s="26">
        <f>H33+1</f>
        <v>1</v>
      </c>
      <c r="J33" s="26">
        <f>I33+1</f>
        <v>2</v>
      </c>
      <c r="K33" s="26">
        <f t="shared" ref="K33:AC33" si="3">J33+1</f>
        <v>3</v>
      </c>
      <c r="L33" s="26">
        <f t="shared" si="3"/>
        <v>4</v>
      </c>
      <c r="M33" s="26">
        <f t="shared" si="3"/>
        <v>5</v>
      </c>
      <c r="N33" s="26">
        <f t="shared" si="3"/>
        <v>6</v>
      </c>
      <c r="O33" s="26">
        <f t="shared" si="3"/>
        <v>7</v>
      </c>
      <c r="P33" s="26">
        <f t="shared" si="3"/>
        <v>8</v>
      </c>
      <c r="Q33" s="26">
        <f t="shared" si="3"/>
        <v>9</v>
      </c>
      <c r="R33" s="26">
        <f t="shared" si="3"/>
        <v>10</v>
      </c>
      <c r="S33" s="26">
        <f t="shared" si="3"/>
        <v>11</v>
      </c>
      <c r="T33" s="26">
        <f t="shared" si="3"/>
        <v>12</v>
      </c>
      <c r="U33" s="26">
        <f t="shared" si="3"/>
        <v>13</v>
      </c>
      <c r="V33" s="26">
        <f t="shared" si="3"/>
        <v>14</v>
      </c>
      <c r="W33" s="26">
        <f t="shared" si="3"/>
        <v>15</v>
      </c>
      <c r="X33" s="26">
        <f t="shared" si="3"/>
        <v>16</v>
      </c>
      <c r="Y33" s="26">
        <f t="shared" si="3"/>
        <v>17</v>
      </c>
      <c r="Z33" s="26">
        <f t="shared" si="3"/>
        <v>18</v>
      </c>
      <c r="AA33" s="26">
        <f t="shared" si="3"/>
        <v>19</v>
      </c>
      <c r="AB33" s="26">
        <f t="shared" si="3"/>
        <v>20</v>
      </c>
      <c r="AC33" s="26">
        <f t="shared" si="3"/>
        <v>21</v>
      </c>
    </row>
    <row r="34" spans="1:30" x14ac:dyDescent="0.2">
      <c r="B34" s="106"/>
      <c r="C34" s="24"/>
      <c r="D34" s="24"/>
      <c r="E34" s="22"/>
      <c r="F34" s="23"/>
      <c r="G34" s="23"/>
      <c r="H34" s="21"/>
      <c r="I34" s="21"/>
      <c r="J34" s="21"/>
      <c r="K34" s="21"/>
      <c r="L34" s="21"/>
      <c r="M34" s="21"/>
      <c r="N34" s="21"/>
      <c r="O34" s="21"/>
      <c r="P34" s="21"/>
      <c r="Q34" s="21"/>
      <c r="R34" s="21"/>
      <c r="S34" s="21"/>
      <c r="T34" s="21"/>
      <c r="U34" s="21"/>
      <c r="V34" s="21"/>
      <c r="W34" s="21"/>
      <c r="X34" s="21"/>
      <c r="Y34" s="21"/>
      <c r="Z34" s="21"/>
      <c r="AA34" s="21"/>
      <c r="AB34" s="21"/>
      <c r="AC34" s="21"/>
    </row>
    <row r="35" spans="1:30" ht="15" x14ac:dyDescent="0.25">
      <c r="B35" s="56" t="s">
        <v>52</v>
      </c>
      <c r="C35" s="35"/>
      <c r="D35" s="35"/>
      <c r="E35" s="35"/>
      <c r="F35" s="35"/>
      <c r="G35" s="35"/>
      <c r="H35" s="40"/>
      <c r="I35" s="40"/>
      <c r="J35" s="40"/>
      <c r="K35" s="40"/>
      <c r="L35" s="40"/>
      <c r="M35" s="40"/>
      <c r="N35" s="40"/>
      <c r="O35" s="40"/>
      <c r="P35" s="40"/>
      <c r="Q35" s="40"/>
      <c r="R35" s="40"/>
      <c r="S35" s="40"/>
      <c r="T35" s="40"/>
      <c r="U35" s="40"/>
      <c r="V35" s="40"/>
      <c r="W35" s="40"/>
      <c r="X35" s="40"/>
      <c r="Y35" s="40"/>
      <c r="Z35" s="40"/>
      <c r="AA35" s="40"/>
      <c r="AB35" s="40"/>
      <c r="AC35" s="40"/>
      <c r="AD35" s="18"/>
    </row>
    <row r="36" spans="1:30" s="11" customFormat="1" x14ac:dyDescent="0.2">
      <c r="A36" s="7"/>
      <c r="B36" s="105" t="s">
        <v>31</v>
      </c>
      <c r="C36" s="104">
        <f>IF(ISNUMBER('2- Datos de entrada'!G10),'2- Datos de entrada'!G10,)</f>
        <v>0</v>
      </c>
      <c r="D36" s="101"/>
      <c r="E36" s="101"/>
      <c r="F36" s="111">
        <f>'2- Datos de entrada'!F10*'2- Datos de entrada'!$F$27</f>
        <v>0</v>
      </c>
      <c r="G36" s="101">
        <f>'6-Datos de referencia'!B2</f>
        <v>15</v>
      </c>
      <c r="H36" s="90">
        <f>IF(OR((H$33=$C36+$G36),(H$33=$C36+$G36*2),(H$33=$C36+$G36*3)),$F36*((1+'2- Datos de entrada'!$C$5)^('3-Proyección de gastos'!H$33-'3-Proyección de gastos'!$C36)),0)</f>
        <v>0</v>
      </c>
      <c r="I36" s="90">
        <f>IF(OR((I$33=$C36+$G36),(I$33=$C36+$G36*2),(I$33=$C36+$G36*3)),$F36*((1+'2- Datos de entrada'!$C$5)^('3-Proyección de gastos'!I$33-'3-Proyección de gastos'!$C36)),0)</f>
        <v>0</v>
      </c>
      <c r="J36" s="90">
        <f>IF(OR((J$33=$C36+$G36),(J$33=$C36+$G36*2),(J$33=$C36+$G36*3)),$F36*((1+'2- Datos de entrada'!$C$5)^('3-Proyección de gastos'!J$33-'3-Proyección de gastos'!$C36)),0)</f>
        <v>0</v>
      </c>
      <c r="K36" s="90">
        <f>IF(OR((K$33=$C36+$G36),(K$33=$C36+$G36*2),(K$33=$C36+$G36*3)),$F36*((1+'2- Datos de entrada'!$C$5)^('3-Proyección de gastos'!K$33-'3-Proyección de gastos'!$C36)),0)</f>
        <v>0</v>
      </c>
      <c r="L36" s="90">
        <f>IF(OR((L$33=$C36+$G36),(L$33=$C36+$G36*2),(L$33=$C36+$G36*3)),$F36*((1+'2- Datos de entrada'!$C$5)^('3-Proyección de gastos'!L$33-'3-Proyección de gastos'!$C36)),0)</f>
        <v>0</v>
      </c>
      <c r="M36" s="90">
        <f>IF(OR((M$33=$C36+$G36),(M$33=$C36+$G36*2),(M$33=$C36+$G36*3)),$F36*((1+'2- Datos de entrada'!$C$5)^('3-Proyección de gastos'!M$33-'3-Proyección de gastos'!$C36)),0)</f>
        <v>0</v>
      </c>
      <c r="N36" s="90">
        <f>IF(OR((N$33=$C36+$G36),(N$33=$C36+$G36*2),(N$33=$C36+$G36*3)),$F36*((1+'2- Datos de entrada'!$C$5)^('3-Proyección de gastos'!N$33-'3-Proyección de gastos'!$C36)),0)</f>
        <v>0</v>
      </c>
      <c r="O36" s="90">
        <f>IF(OR((O$33=$C36+$G36),(O$33=$C36+$G36*2),(O$33=$C36+$G36*3)),$F36*((1+'2- Datos de entrada'!$C$5)^('3-Proyección de gastos'!O$33-'3-Proyección de gastos'!$C36)),0)</f>
        <v>0</v>
      </c>
      <c r="P36" s="90">
        <f>IF(OR((P$33=$C36+$G36),(P$33=$C36+$G36*2),(P$33=$C36+$G36*3)),$F36*((1+'2- Datos de entrada'!$C$5)^('3-Proyección de gastos'!P$33-'3-Proyección de gastos'!$C36)),0)</f>
        <v>0</v>
      </c>
      <c r="Q36" s="90">
        <f>IF(OR((Q$33=$C36+$G36),(Q$33=$C36+$G36*2),(Q$33=$C36+$G36*3)),$F36*((1+'2- Datos de entrada'!$C$5)^('3-Proyección de gastos'!Q$33-'3-Proyección de gastos'!$C36)),0)</f>
        <v>0</v>
      </c>
      <c r="R36" s="90">
        <f>IF(OR((R$33=$C36+$G36),(R$33=$C36+$G36*2),(R$33=$C36+$G36*3)),$F36*((1+'2- Datos de entrada'!$C$5)^('3-Proyección de gastos'!R$33-'3-Proyección de gastos'!$C36)),0)</f>
        <v>0</v>
      </c>
      <c r="S36" s="90">
        <f>IF(OR((S$33=$C36+$G36),(S$33=$C36+$G36*2),(S$33=$C36+$G36*3)),$F36*((1+'2- Datos de entrada'!$C$5)^('3-Proyección de gastos'!S$33-'3-Proyección de gastos'!$C36)),0)</f>
        <v>0</v>
      </c>
      <c r="T36" s="90">
        <f>IF(OR((T$33=$C36+$G36),(T$33=$C36+$G36*2),(T$33=$C36+$G36*3)),$F36*((1+'2- Datos de entrada'!$C$5)^('3-Proyección de gastos'!T$33-'3-Proyección de gastos'!$C36)),0)</f>
        <v>0</v>
      </c>
      <c r="U36" s="90">
        <f>IF(OR((U$33=$C36+$G36),(U$33=$C36+$G36*2),(U$33=$C36+$G36*3)),$F36*((1+'2- Datos de entrada'!$C$5)^('3-Proyección de gastos'!U$33-'3-Proyección de gastos'!$C36)),0)</f>
        <v>0</v>
      </c>
      <c r="V36" s="90">
        <f>IF(OR((V$33=$C36+$G36),(V$33=$C36+$G36*2),(V$33=$C36+$G36*3)),$F36*((1+'2- Datos de entrada'!$C$5)^('3-Proyección de gastos'!V$33-'3-Proyección de gastos'!$C36)),0)</f>
        <v>0</v>
      </c>
      <c r="W36" s="90">
        <f>IF(OR((W$33=$C36+$G36),(W$33=$C36+$G36*2),(W$33=$C36+$G36*3)),$F36*((1+'2- Datos de entrada'!$C$5)^('3-Proyección de gastos'!W$33-'3-Proyección de gastos'!$C36)),0)</f>
        <v>0</v>
      </c>
      <c r="X36" s="90">
        <f>IF(OR((X$33=$C36+$G36),(X$33=$C36+$G36*2),(X$33=$C36+$G36*3)),$F36*((1+'2- Datos de entrada'!$C$5)^('3-Proyección de gastos'!X$33-'3-Proyección de gastos'!$C36)),0)</f>
        <v>0</v>
      </c>
      <c r="Y36" s="90">
        <f>IF(OR((Y$33=$C36+$G36),(Y$33=$C36+$G36*2),(Y$33=$C36+$G36*3)),$F36*((1+'2- Datos de entrada'!$C$5)^('3-Proyección de gastos'!Y$33-'3-Proyección de gastos'!$C36)),0)</f>
        <v>0</v>
      </c>
      <c r="Z36" s="90">
        <f>IF(OR((Z$33=$C36+$G36),(Z$33=$C36+$G36*2),(Z$33=$C36+$G36*3)),$F36*((1+'2- Datos de entrada'!$C$5)^('3-Proyección de gastos'!Z$33-'3-Proyección de gastos'!$C36)),0)</f>
        <v>0</v>
      </c>
      <c r="AA36" s="90">
        <f>IF(OR((AA$33=$C36+$G36),(AA$33=$C36+$G36*2),(AA$33=$C36+$G36*3)),$F36*((1+'2- Datos de entrada'!$C$5)^('3-Proyección de gastos'!AA$33-'3-Proyección de gastos'!$C36)),0)</f>
        <v>0</v>
      </c>
      <c r="AB36" s="90">
        <f>IF(OR((AB$33=$C36+$G36),(AB$33=$C36+$G36*2),(AB$33=$C36+$G36*3)),$F36*((1+'2- Datos de entrada'!$C$5)^('3-Proyección de gastos'!AB$33-'3-Proyección de gastos'!$C36)),0)</f>
        <v>0</v>
      </c>
      <c r="AC36" s="90">
        <f>IF(OR((AC$33=$C36+$G36),(AC$33=$C36+$G36*2),(AC$33=$C36+$G36*3)),$F36*((1+'2- Datos de entrada'!$C$5)^('3-Proyección de gastos'!AC$33-'3-Proyección de gastos'!$C36)),0)</f>
        <v>0</v>
      </c>
      <c r="AD36" s="36"/>
    </row>
    <row r="37" spans="1:30" s="11" customFormat="1" x14ac:dyDescent="0.2">
      <c r="A37" s="7"/>
      <c r="B37" s="105" t="s">
        <v>90</v>
      </c>
      <c r="C37" s="104">
        <f>IF(ISNUMBER('2- Datos de entrada'!G11),'2- Datos de entrada'!G11,)</f>
        <v>0</v>
      </c>
      <c r="D37" s="101"/>
      <c r="E37" s="101"/>
      <c r="F37" s="111">
        <f>'2- Datos de entrada'!F11*'2- Datos de entrada'!$F$27</f>
        <v>0</v>
      </c>
      <c r="G37" s="101">
        <f>'6-Datos de referencia'!B3</f>
        <v>20</v>
      </c>
      <c r="H37" s="90">
        <f>IF(OR((H$33=$C37+$G37),(H$33=$C37+$G37*2),(H$33=$C37+$G37*3)),$F37*((1+'2- Datos de entrada'!$C$5)^('3-Proyección de gastos'!H$33-'3-Proyección de gastos'!$C37)),0)</f>
        <v>0</v>
      </c>
      <c r="I37" s="90">
        <f>IF(OR((I$33=$C37+$G37),(I$33=$C37+$G37*2),(I$33=$C37+$G37*3)),$F37*((1+'2- Datos de entrada'!$C$5)^('3-Proyección de gastos'!I$33-'3-Proyección de gastos'!$C37)),0)</f>
        <v>0</v>
      </c>
      <c r="J37" s="90">
        <f>IF(OR((J$33=$C37+$G37),(J$33=$C37+$G37*2),(J$33=$C37+$G37*3)),$F37*((1+'2- Datos de entrada'!$C$5)^('3-Proyección de gastos'!J$33-'3-Proyección de gastos'!$C37)),0)</f>
        <v>0</v>
      </c>
      <c r="K37" s="90">
        <f>IF(OR((K$33=$C37+$G37),(K$33=$C37+$G37*2),(K$33=$C37+$G37*3)),$F37*((1+'2- Datos de entrada'!$C$5)^('3-Proyección de gastos'!K$33-'3-Proyección de gastos'!$C37)),0)</f>
        <v>0</v>
      </c>
      <c r="L37" s="90">
        <f>IF(OR((L$33=$C37+$G37),(L$33=$C37+$G37*2),(L$33=$C37+$G37*3)),$F37*((1+'2- Datos de entrada'!$C$5)^('3-Proyección de gastos'!L$33-'3-Proyección de gastos'!$C37)),0)</f>
        <v>0</v>
      </c>
      <c r="M37" s="90">
        <f>IF(OR((M$33=$C37+$G37),(M$33=$C37+$G37*2),(M$33=$C37+$G37*3)),$F37*((1+'2- Datos de entrada'!$C$5)^('3-Proyección de gastos'!M$33-'3-Proyección de gastos'!$C37)),0)</f>
        <v>0</v>
      </c>
      <c r="N37" s="90">
        <f>IF(OR((N$33=$C37+$G37),(N$33=$C37+$G37*2),(N$33=$C37+$G37*3)),$F37*((1+'2- Datos de entrada'!$C$5)^('3-Proyección de gastos'!N$33-'3-Proyección de gastos'!$C37)),0)</f>
        <v>0</v>
      </c>
      <c r="O37" s="90">
        <f>IF(OR((O$33=$C37+$G37),(O$33=$C37+$G37*2),(O$33=$C37+$G37*3)),$F37*((1+'2- Datos de entrada'!$C$5)^('3-Proyección de gastos'!O$33-'3-Proyección de gastos'!$C37)),0)</f>
        <v>0</v>
      </c>
      <c r="P37" s="90">
        <f>IF(OR((P$33=$C37+$G37),(P$33=$C37+$G37*2),(P$33=$C37+$G37*3)),$F37*((1+'2- Datos de entrada'!$C$5)^('3-Proyección de gastos'!P$33-'3-Proyección de gastos'!$C37)),0)</f>
        <v>0</v>
      </c>
      <c r="Q37" s="90">
        <f>IF(OR((Q$33=$C37+$G37),(Q$33=$C37+$G37*2),(Q$33=$C37+$G37*3)),$F37*((1+'2- Datos de entrada'!$C$5)^('3-Proyección de gastos'!Q$33-'3-Proyección de gastos'!$C37)),0)</f>
        <v>0</v>
      </c>
      <c r="R37" s="90">
        <f>IF(OR((R$33=$C37+$G37),(R$33=$C37+$G37*2),(R$33=$C37+$G37*3)),$F37*((1+'2- Datos de entrada'!$C$5)^('3-Proyección de gastos'!R$33-'3-Proyección de gastos'!$C37)),0)</f>
        <v>0</v>
      </c>
      <c r="S37" s="90">
        <f>IF(OR((S$33=$C37+$G37),(S$33=$C37+$G37*2),(S$33=$C37+$G37*3)),$F37*((1+'2- Datos de entrada'!$C$5)^('3-Proyección de gastos'!S$33-'3-Proyección de gastos'!$C37)),0)</f>
        <v>0</v>
      </c>
      <c r="T37" s="90">
        <f>IF(OR((T$33=$C37+$G37),(T$33=$C37+$G37*2),(T$33=$C37+$G37*3)),$F37*((1+'2- Datos de entrada'!$C$5)^('3-Proyección de gastos'!T$33-'3-Proyección de gastos'!$C37)),0)</f>
        <v>0</v>
      </c>
      <c r="U37" s="90">
        <f>IF(OR((U$33=$C37+$G37),(U$33=$C37+$G37*2),(U$33=$C37+$G37*3)),$F37*((1+'2- Datos de entrada'!$C$5)^('3-Proyección de gastos'!U$33-'3-Proyección de gastos'!$C37)),0)</f>
        <v>0</v>
      </c>
      <c r="V37" s="90">
        <f>IF(OR((V$33=$C37+$G37),(V$33=$C37+$G37*2),(V$33=$C37+$G37*3)),$F37*((1+'2- Datos de entrada'!$C$5)^('3-Proyección de gastos'!V$33-'3-Proyección de gastos'!$C37)),0)</f>
        <v>0</v>
      </c>
      <c r="W37" s="90">
        <f>IF(OR((W$33=$C37+$G37),(W$33=$C37+$G37*2),(W$33=$C37+$G37*3)),$F37*((1+'2- Datos de entrada'!$C$5)^('3-Proyección de gastos'!W$33-'3-Proyección de gastos'!$C37)),0)</f>
        <v>0</v>
      </c>
      <c r="X37" s="90">
        <f>IF(OR((X$33=$C37+$G37),(X$33=$C37+$G37*2),(X$33=$C37+$G37*3)),$F37*((1+'2- Datos de entrada'!$C$5)^('3-Proyección de gastos'!X$33-'3-Proyección de gastos'!$C37)),0)</f>
        <v>0</v>
      </c>
      <c r="Y37" s="90">
        <f>IF(OR((Y$33=$C37+$G37),(Y$33=$C37+$G37*2),(Y$33=$C37+$G37*3)),$F37*((1+'2- Datos de entrada'!$C$5)^('3-Proyección de gastos'!Y$33-'3-Proyección de gastos'!$C37)),0)</f>
        <v>0</v>
      </c>
      <c r="Z37" s="90">
        <f>IF(OR((Z$33=$C37+$G37),(Z$33=$C37+$G37*2),(Z$33=$C37+$G37*3)),$F37*((1+'2- Datos de entrada'!$C$5)^('3-Proyección de gastos'!Z$33-'3-Proyección de gastos'!$C37)),0)</f>
        <v>0</v>
      </c>
      <c r="AA37" s="90">
        <f>IF(OR((AA$33=$C37+$G37),(AA$33=$C37+$G37*2),(AA$33=$C37+$G37*3)),$F37*((1+'2- Datos de entrada'!$C$5)^('3-Proyección de gastos'!AA$33-'3-Proyección de gastos'!$C37)),0)</f>
        <v>0</v>
      </c>
      <c r="AB37" s="90">
        <f>IF(OR((AB$33=$C37+$G37),(AB$33=$C37+$G37*2),(AB$33=$C37+$G37*3)),$F37*((1+'2- Datos de entrada'!$C$5)^('3-Proyección de gastos'!AB$33-'3-Proyección de gastos'!$C37)),0)</f>
        <v>0</v>
      </c>
      <c r="AC37" s="90">
        <f>IF(OR((AC$33=$C37+$G37),(AC$33=$C37+$G37*2),(AC$33=$C37+$G37*3)),$F37*((1+'2- Datos de entrada'!$C$5)^('3-Proyección de gastos'!AC$33-'3-Proyección de gastos'!$C37)),0)</f>
        <v>0</v>
      </c>
      <c r="AD37" s="36"/>
    </row>
    <row r="38" spans="1:30" s="11" customFormat="1" x14ac:dyDescent="0.2">
      <c r="A38" s="7"/>
      <c r="B38" s="105" t="s">
        <v>91</v>
      </c>
      <c r="C38" s="104">
        <f>IF(ISNUMBER('2- Datos de entrada'!G12),'2- Datos de entrada'!G12,)</f>
        <v>0</v>
      </c>
      <c r="D38" s="101"/>
      <c r="E38" s="101"/>
      <c r="F38" s="111">
        <f>'2- Datos de entrada'!F12*'2- Datos de entrada'!$F$27</f>
        <v>0</v>
      </c>
      <c r="G38" s="101">
        <f>'6-Datos de referencia'!B4</f>
        <v>20</v>
      </c>
      <c r="H38" s="90">
        <f>IF(OR((H$33=$C38+$G38),(H$33=$C38+$G38*2),(H$33=$C38+$G38*3)),$F38*((1+'2- Datos de entrada'!$C$5)^('3-Proyección de gastos'!H$33-'3-Proyección de gastos'!$C38)),0)</f>
        <v>0</v>
      </c>
      <c r="I38" s="90">
        <f>IF(OR((I$33=$C38+$G38),(I$33=$C38+$G38*2),(I$33=$C38+$G38*3)),$F38*((1+'2- Datos de entrada'!$C$5)^('3-Proyección de gastos'!I$33-'3-Proyección de gastos'!$C38)),0)</f>
        <v>0</v>
      </c>
      <c r="J38" s="90">
        <f>IF(OR((J$33=$C38+$G38),(J$33=$C38+$G38*2),(J$33=$C38+$G38*3)),$F38*((1+'2- Datos de entrada'!$C$5)^('3-Proyección de gastos'!J$33-'3-Proyección de gastos'!$C38)),0)</f>
        <v>0</v>
      </c>
      <c r="K38" s="90">
        <f>IF(OR((K$33=$C38+$G38),(K$33=$C38+$G38*2),(K$33=$C38+$G38*3)),$F38*((1+'2- Datos de entrada'!$C$5)^('3-Proyección de gastos'!K$33-'3-Proyección de gastos'!$C38)),0)</f>
        <v>0</v>
      </c>
      <c r="L38" s="90">
        <f>IF(OR((L$33=$C38+$G38),(L$33=$C38+$G38*2),(L$33=$C38+$G38*3)),$F38*((1+'2- Datos de entrada'!$C$5)^('3-Proyección de gastos'!L$33-'3-Proyección de gastos'!$C38)),0)</f>
        <v>0</v>
      </c>
      <c r="M38" s="90">
        <f>IF(OR((M$33=$C38+$G38),(M$33=$C38+$G38*2),(M$33=$C38+$G38*3)),$F38*((1+'2- Datos de entrada'!$C$5)^('3-Proyección de gastos'!M$33-'3-Proyección de gastos'!$C38)),0)</f>
        <v>0</v>
      </c>
      <c r="N38" s="90">
        <f>IF(OR((N$33=$C38+$G38),(N$33=$C38+$G38*2),(N$33=$C38+$G38*3)),$F38*((1+'2- Datos de entrada'!$C$5)^('3-Proyección de gastos'!N$33-'3-Proyección de gastos'!$C38)),0)</f>
        <v>0</v>
      </c>
      <c r="O38" s="90">
        <f>IF(OR((O$33=$C38+$G38),(O$33=$C38+$G38*2),(O$33=$C38+$G38*3)),$F38*((1+'2- Datos de entrada'!$C$5)^('3-Proyección de gastos'!O$33-'3-Proyección de gastos'!$C38)),0)</f>
        <v>0</v>
      </c>
      <c r="P38" s="90">
        <f>IF(OR((P$33=$C38+$G38),(P$33=$C38+$G38*2),(P$33=$C38+$G38*3)),$F38*((1+'2- Datos de entrada'!$C$5)^('3-Proyección de gastos'!P$33-'3-Proyección de gastos'!$C38)),0)</f>
        <v>0</v>
      </c>
      <c r="Q38" s="90">
        <f>IF(OR((Q$33=$C38+$G38),(Q$33=$C38+$G38*2),(Q$33=$C38+$G38*3)),$F38*((1+'2- Datos de entrada'!$C$5)^('3-Proyección de gastos'!Q$33-'3-Proyección de gastos'!$C38)),0)</f>
        <v>0</v>
      </c>
      <c r="R38" s="90">
        <f>IF(OR((R$33=$C38+$G38),(R$33=$C38+$G38*2),(R$33=$C38+$G38*3)),$F38*((1+'2- Datos de entrada'!$C$5)^('3-Proyección de gastos'!R$33-'3-Proyección de gastos'!$C38)),0)</f>
        <v>0</v>
      </c>
      <c r="S38" s="90">
        <f>IF(OR((S$33=$C38+$G38),(S$33=$C38+$G38*2),(S$33=$C38+$G38*3)),$F38*((1+'2- Datos de entrada'!$C$5)^('3-Proyección de gastos'!S$33-'3-Proyección de gastos'!$C38)),0)</f>
        <v>0</v>
      </c>
      <c r="T38" s="90">
        <f>IF(OR((T$33=$C38+$G38),(T$33=$C38+$G38*2),(T$33=$C38+$G38*3)),$F38*((1+'2- Datos de entrada'!$C$5)^('3-Proyección de gastos'!T$33-'3-Proyección de gastos'!$C38)),0)</f>
        <v>0</v>
      </c>
      <c r="U38" s="90">
        <f>IF(OR((U$33=$C38+$G38),(U$33=$C38+$G38*2),(U$33=$C38+$G38*3)),$F38*((1+'2- Datos de entrada'!$C$5)^('3-Proyección de gastos'!U$33-'3-Proyección de gastos'!$C38)),0)</f>
        <v>0</v>
      </c>
      <c r="V38" s="90">
        <f>IF(OR((V$33=$C38+$G38),(V$33=$C38+$G38*2),(V$33=$C38+$G38*3)),$F38*((1+'2- Datos de entrada'!$C$5)^('3-Proyección de gastos'!V$33-'3-Proyección de gastos'!$C38)),0)</f>
        <v>0</v>
      </c>
      <c r="W38" s="90">
        <f>IF(OR((W$33=$C38+$G38),(W$33=$C38+$G38*2),(W$33=$C38+$G38*3)),$F38*((1+'2- Datos de entrada'!$C$5)^('3-Proyección de gastos'!W$33-'3-Proyección de gastos'!$C38)),0)</f>
        <v>0</v>
      </c>
      <c r="X38" s="90">
        <f>IF(OR((X$33=$C38+$G38),(X$33=$C38+$G38*2),(X$33=$C38+$G38*3)),$F38*((1+'2- Datos de entrada'!$C$5)^('3-Proyección de gastos'!X$33-'3-Proyección de gastos'!$C38)),0)</f>
        <v>0</v>
      </c>
      <c r="Y38" s="90">
        <f>IF(OR((Y$33=$C38+$G38),(Y$33=$C38+$G38*2),(Y$33=$C38+$G38*3)),$F38*((1+'2- Datos de entrada'!$C$5)^('3-Proyección de gastos'!Y$33-'3-Proyección de gastos'!$C38)),0)</f>
        <v>0</v>
      </c>
      <c r="Z38" s="90">
        <f>IF(OR((Z$33=$C38+$G38),(Z$33=$C38+$G38*2),(Z$33=$C38+$G38*3)),$F38*((1+'2- Datos de entrada'!$C$5)^('3-Proyección de gastos'!Z$33-'3-Proyección de gastos'!$C38)),0)</f>
        <v>0</v>
      </c>
      <c r="AA38" s="90">
        <f>IF(OR((AA$33=$C38+$G38),(AA$33=$C38+$G38*2),(AA$33=$C38+$G38*3)),$F38*((1+'2- Datos de entrada'!$C$5)^('3-Proyección de gastos'!AA$33-'3-Proyección de gastos'!$C38)),0)</f>
        <v>0</v>
      </c>
      <c r="AB38" s="90">
        <f>IF(OR((AB$33=$C38+$G38),(AB$33=$C38+$G38*2),(AB$33=$C38+$G38*3)),$F38*((1+'2- Datos de entrada'!$C$5)^('3-Proyección de gastos'!AB$33-'3-Proyección de gastos'!$C38)),0)</f>
        <v>0</v>
      </c>
      <c r="AC38" s="90">
        <f>IF(OR((AC$33=$C38+$G38),(AC$33=$C38+$G38*2),(AC$33=$C38+$G38*3)),$F38*((1+'2- Datos de entrada'!$C$5)^('3-Proyección de gastos'!AC$33-'3-Proyección de gastos'!$C38)),0)</f>
        <v>0</v>
      </c>
      <c r="AD38" s="36"/>
    </row>
    <row r="39" spans="1:30" s="11" customFormat="1" x14ac:dyDescent="0.2">
      <c r="A39" s="7"/>
      <c r="B39" s="105" t="s">
        <v>92</v>
      </c>
      <c r="C39" s="104">
        <f>IF(ISNUMBER('2- Datos de entrada'!G13),'2- Datos de entrada'!G13,)</f>
        <v>0</v>
      </c>
      <c r="D39" s="101"/>
      <c r="E39" s="101"/>
      <c r="F39" s="111">
        <f>'2- Datos de entrada'!F13*'2- Datos de entrada'!$F$27</f>
        <v>0</v>
      </c>
      <c r="G39" s="101">
        <f>'6-Datos de referencia'!B5</f>
        <v>30</v>
      </c>
      <c r="H39" s="90">
        <f>IF(OR((H$33=$C39+$G39),(H$33=$C39+$G39*2),(H$33=$C39+$G39*3)),$F39*((1+'2- Datos de entrada'!$C$5)^('3-Proyección de gastos'!H$33-'3-Proyección de gastos'!$C39)),0)</f>
        <v>0</v>
      </c>
      <c r="I39" s="90">
        <f>IF(OR((I$33=$C39+$G39),(I$33=$C39+$G39*2),(I$33=$C39+$G39*3)),$F39*((1+'2- Datos de entrada'!$C$5)^('3-Proyección de gastos'!I$33-'3-Proyección de gastos'!$C39)),0)</f>
        <v>0</v>
      </c>
      <c r="J39" s="90">
        <f>IF(OR((J$33=$C39+$G39),(J$33=$C39+$G39*2),(J$33=$C39+$G39*3)),$F39*((1+'2- Datos de entrada'!$C$5)^('3-Proyección de gastos'!J$33-'3-Proyección de gastos'!$C39)),0)</f>
        <v>0</v>
      </c>
      <c r="K39" s="90">
        <f>IF(OR((K$33=$C39+$G39),(K$33=$C39+$G39*2),(K$33=$C39+$G39*3)),$F39*((1+'2- Datos de entrada'!$C$5)^('3-Proyección de gastos'!K$33-'3-Proyección de gastos'!$C39)),0)</f>
        <v>0</v>
      </c>
      <c r="L39" s="90">
        <f>IF(OR((L$33=$C39+$G39),(L$33=$C39+$G39*2),(L$33=$C39+$G39*3)),$F39*((1+'2- Datos de entrada'!$C$5)^('3-Proyección de gastos'!L$33-'3-Proyección de gastos'!$C39)),0)</f>
        <v>0</v>
      </c>
      <c r="M39" s="90">
        <f>IF(OR((M$33=$C39+$G39),(M$33=$C39+$G39*2),(M$33=$C39+$G39*3)),$F39*((1+'2- Datos de entrada'!$C$5)^('3-Proyección de gastos'!M$33-'3-Proyección de gastos'!$C39)),0)</f>
        <v>0</v>
      </c>
      <c r="N39" s="90">
        <f>IF(OR((N$33=$C39+$G39),(N$33=$C39+$G39*2),(N$33=$C39+$G39*3)),$F39*((1+'2- Datos de entrada'!$C$5)^('3-Proyección de gastos'!N$33-'3-Proyección de gastos'!$C39)),0)</f>
        <v>0</v>
      </c>
      <c r="O39" s="90">
        <f>IF(OR((O$33=$C39+$G39),(O$33=$C39+$G39*2),(O$33=$C39+$G39*3)),$F39*((1+'2- Datos de entrada'!$C$5)^('3-Proyección de gastos'!O$33-'3-Proyección de gastos'!$C39)),0)</f>
        <v>0</v>
      </c>
      <c r="P39" s="90">
        <f>IF(OR((P$33=$C39+$G39),(P$33=$C39+$G39*2),(P$33=$C39+$G39*3)),$F39*((1+'2- Datos de entrada'!$C$5)^('3-Proyección de gastos'!P$33-'3-Proyección de gastos'!$C39)),0)</f>
        <v>0</v>
      </c>
      <c r="Q39" s="90">
        <f>IF(OR((Q$33=$C39+$G39),(Q$33=$C39+$G39*2),(Q$33=$C39+$G39*3)),$F39*((1+'2- Datos de entrada'!$C$5)^('3-Proyección de gastos'!Q$33-'3-Proyección de gastos'!$C39)),0)</f>
        <v>0</v>
      </c>
      <c r="R39" s="90">
        <f>IF(OR((R$33=$C39+$G39),(R$33=$C39+$G39*2),(R$33=$C39+$G39*3)),$F39*((1+'2- Datos de entrada'!$C$5)^('3-Proyección de gastos'!R$33-'3-Proyección de gastos'!$C39)),0)</f>
        <v>0</v>
      </c>
      <c r="S39" s="90">
        <f>IF(OR((S$33=$C39+$G39),(S$33=$C39+$G39*2),(S$33=$C39+$G39*3)),$F39*((1+'2- Datos de entrada'!$C$5)^('3-Proyección de gastos'!S$33-'3-Proyección de gastos'!$C39)),0)</f>
        <v>0</v>
      </c>
      <c r="T39" s="90">
        <f>IF(OR((T$33=$C39+$G39),(T$33=$C39+$G39*2),(T$33=$C39+$G39*3)),$F39*((1+'2- Datos de entrada'!$C$5)^('3-Proyección de gastos'!T$33-'3-Proyección de gastos'!$C39)),0)</f>
        <v>0</v>
      </c>
      <c r="U39" s="90">
        <f>IF(OR((U$33=$C39+$G39),(U$33=$C39+$G39*2),(U$33=$C39+$G39*3)),$F39*((1+'2- Datos de entrada'!$C$5)^('3-Proyección de gastos'!U$33-'3-Proyección de gastos'!$C39)),0)</f>
        <v>0</v>
      </c>
      <c r="V39" s="90">
        <f>IF(OR((V$33=$C39+$G39),(V$33=$C39+$G39*2),(V$33=$C39+$G39*3)),$F39*((1+'2- Datos de entrada'!$C$5)^('3-Proyección de gastos'!V$33-'3-Proyección de gastos'!$C39)),0)</f>
        <v>0</v>
      </c>
      <c r="W39" s="90">
        <f>IF(OR((W$33=$C39+$G39),(W$33=$C39+$G39*2),(W$33=$C39+$G39*3)),$F39*((1+'2- Datos de entrada'!$C$5)^('3-Proyección de gastos'!W$33-'3-Proyección de gastos'!$C39)),0)</f>
        <v>0</v>
      </c>
      <c r="X39" s="90">
        <f>IF(OR((X$33=$C39+$G39),(X$33=$C39+$G39*2),(X$33=$C39+$G39*3)),$F39*((1+'2- Datos de entrada'!$C$5)^('3-Proyección de gastos'!X$33-'3-Proyección de gastos'!$C39)),0)</f>
        <v>0</v>
      </c>
      <c r="Y39" s="90">
        <f>IF(OR((Y$33=$C39+$G39),(Y$33=$C39+$G39*2),(Y$33=$C39+$G39*3)),$F39*((1+'2- Datos de entrada'!$C$5)^('3-Proyección de gastos'!Y$33-'3-Proyección de gastos'!$C39)),0)</f>
        <v>0</v>
      </c>
      <c r="Z39" s="90">
        <f>IF(OR((Z$33=$C39+$G39),(Z$33=$C39+$G39*2),(Z$33=$C39+$G39*3)),$F39*((1+'2- Datos de entrada'!$C$5)^('3-Proyección de gastos'!Z$33-'3-Proyección de gastos'!$C39)),0)</f>
        <v>0</v>
      </c>
      <c r="AA39" s="90">
        <f>IF(OR((AA$33=$C39+$G39),(AA$33=$C39+$G39*2),(AA$33=$C39+$G39*3)),$F39*((1+'2- Datos de entrada'!$C$5)^('3-Proyección de gastos'!AA$33-'3-Proyección de gastos'!$C39)),0)</f>
        <v>0</v>
      </c>
      <c r="AB39" s="90">
        <f>IF(OR((AB$33=$C39+$G39),(AB$33=$C39+$G39*2),(AB$33=$C39+$G39*3)),$F39*((1+'2- Datos de entrada'!$C$5)^('3-Proyección de gastos'!AB$33-'3-Proyección de gastos'!$C39)),0)</f>
        <v>0</v>
      </c>
      <c r="AC39" s="90">
        <f>IF(OR((AC$33=$C39+$G39),(AC$33=$C39+$G39*2),(AC$33=$C39+$G39*3)),$F39*((1+'2- Datos de entrada'!$C$5)^('3-Proyección de gastos'!AC$33-'3-Proyección de gastos'!$C39)),0)</f>
        <v>0</v>
      </c>
      <c r="AD39" s="36"/>
    </row>
    <row r="40" spans="1:30" s="11" customFormat="1" x14ac:dyDescent="0.2">
      <c r="A40" s="7"/>
      <c r="B40" s="105" t="s">
        <v>104</v>
      </c>
      <c r="C40" s="104">
        <f>IF(ISNUMBER('2- Datos de entrada'!G14),'2- Datos de entrada'!G14,)</f>
        <v>0</v>
      </c>
      <c r="D40" s="101"/>
      <c r="E40" s="101"/>
      <c r="F40" s="111">
        <f>'2- Datos de entrada'!F14*'2- Datos de entrada'!$F$27</f>
        <v>0</v>
      </c>
      <c r="G40" s="101">
        <f>'6-Datos de referencia'!B6</f>
        <v>10</v>
      </c>
      <c r="H40" s="90">
        <f>IF(OR((H$33=$C40+$G40),(H$33=$C40+$G40*2),(H$33=$C40+$G40*3)),$F40*((1+'2- Datos de entrada'!$C$5)^('3-Proyección de gastos'!H$33-'3-Proyección de gastos'!$C40)),0)</f>
        <v>0</v>
      </c>
      <c r="I40" s="90">
        <f>IF(OR((I$33=$C40+$G40),(I$33=$C40+$G40*2),(I$33=$C40+$G40*3)),$F40*((1+'2- Datos de entrada'!$C$5)^('3-Proyección de gastos'!I$33-'3-Proyección de gastos'!$C40)),0)</f>
        <v>0</v>
      </c>
      <c r="J40" s="90">
        <f>IF(OR((J$33=$C40+$G40),(J$33=$C40+$G40*2),(J$33=$C40+$G40*3)),$F40*((1+'2- Datos de entrada'!$C$5)^('3-Proyección de gastos'!J$33-'3-Proyección de gastos'!$C40)),0)</f>
        <v>0</v>
      </c>
      <c r="K40" s="90">
        <f>IF(OR((K$33=$C40+$G40),(K$33=$C40+$G40*2),(K$33=$C40+$G40*3)),$F40*((1+'2- Datos de entrada'!$C$5)^('3-Proyección de gastos'!K$33-'3-Proyección de gastos'!$C40)),0)</f>
        <v>0</v>
      </c>
      <c r="L40" s="90">
        <f>IF(OR((L$33=$C40+$G40),(L$33=$C40+$G40*2),(L$33=$C40+$G40*3)),$F40*((1+'2- Datos de entrada'!$C$5)^('3-Proyección de gastos'!L$33-'3-Proyección de gastos'!$C40)),0)</f>
        <v>0</v>
      </c>
      <c r="M40" s="90">
        <f>IF(OR((M$33=$C40+$G40),(M$33=$C40+$G40*2),(M$33=$C40+$G40*3)),$F40*((1+'2- Datos de entrada'!$C$5)^('3-Proyección de gastos'!M$33-'3-Proyección de gastos'!$C40)),0)</f>
        <v>0</v>
      </c>
      <c r="N40" s="90">
        <f>IF(OR((N$33=$C40+$G40),(N$33=$C40+$G40*2),(N$33=$C40+$G40*3)),$F40*((1+'2- Datos de entrada'!$C$5)^('3-Proyección de gastos'!N$33-'3-Proyección de gastos'!$C40)),0)</f>
        <v>0</v>
      </c>
      <c r="O40" s="90">
        <f>IF(OR((O$33=$C40+$G40),(O$33=$C40+$G40*2),(O$33=$C40+$G40*3)),$F40*((1+'2- Datos de entrada'!$C$5)^('3-Proyección de gastos'!O$33-'3-Proyección de gastos'!$C40)),0)</f>
        <v>0</v>
      </c>
      <c r="P40" s="90">
        <f>IF(OR((P$33=$C40+$G40),(P$33=$C40+$G40*2),(P$33=$C40+$G40*3)),$F40*((1+'2- Datos de entrada'!$C$5)^('3-Proyección de gastos'!P$33-'3-Proyección de gastos'!$C40)),0)</f>
        <v>0</v>
      </c>
      <c r="Q40" s="90">
        <f>IF(OR((Q$33=$C40+$G40),(Q$33=$C40+$G40*2),(Q$33=$C40+$G40*3)),$F40*((1+'2- Datos de entrada'!$C$5)^('3-Proyección de gastos'!Q$33-'3-Proyección de gastos'!$C40)),0)</f>
        <v>0</v>
      </c>
      <c r="R40" s="90">
        <f>IF(OR((R$33=$C40+$G40),(R$33=$C40+$G40*2),(R$33=$C40+$G40*3)),$F40*((1+'2- Datos de entrada'!$C$5)^('3-Proyección de gastos'!R$33-'3-Proyección de gastos'!$C40)),0)</f>
        <v>0</v>
      </c>
      <c r="S40" s="90">
        <f>IF(OR((S$33=$C40+$G40),(S$33=$C40+$G40*2),(S$33=$C40+$G40*3)),$F40*((1+'2- Datos de entrada'!$C$5)^('3-Proyección de gastos'!S$33-'3-Proyección de gastos'!$C40)),0)</f>
        <v>0</v>
      </c>
      <c r="T40" s="90">
        <f>IF(OR((T$33=$C40+$G40),(T$33=$C40+$G40*2),(T$33=$C40+$G40*3)),$F40*((1+'2- Datos de entrada'!$C$5)^('3-Proyección de gastos'!T$33-'3-Proyección de gastos'!$C40)),0)</f>
        <v>0</v>
      </c>
      <c r="U40" s="90">
        <f>IF(OR((U$33=$C40+$G40),(U$33=$C40+$G40*2),(U$33=$C40+$G40*3)),$F40*((1+'2- Datos de entrada'!$C$5)^('3-Proyección de gastos'!U$33-'3-Proyección de gastos'!$C40)),0)</f>
        <v>0</v>
      </c>
      <c r="V40" s="90">
        <f>IF(OR((V$33=$C40+$G40),(V$33=$C40+$G40*2),(V$33=$C40+$G40*3)),$F40*((1+'2- Datos de entrada'!$C$5)^('3-Proyección de gastos'!V$33-'3-Proyección de gastos'!$C40)),0)</f>
        <v>0</v>
      </c>
      <c r="W40" s="90">
        <f>IF(OR((W$33=$C40+$G40),(W$33=$C40+$G40*2),(W$33=$C40+$G40*3)),$F40*((1+'2- Datos de entrada'!$C$5)^('3-Proyección de gastos'!W$33-'3-Proyección de gastos'!$C40)),0)</f>
        <v>0</v>
      </c>
      <c r="X40" s="90">
        <f>IF(OR((X$33=$C40+$G40),(X$33=$C40+$G40*2),(X$33=$C40+$G40*3)),$F40*((1+'2- Datos de entrada'!$C$5)^('3-Proyección de gastos'!X$33-'3-Proyección de gastos'!$C40)),0)</f>
        <v>0</v>
      </c>
      <c r="Y40" s="90">
        <f>IF(OR((Y$33=$C40+$G40),(Y$33=$C40+$G40*2),(Y$33=$C40+$G40*3)),$F40*((1+'2- Datos de entrada'!$C$5)^('3-Proyección de gastos'!Y$33-'3-Proyección de gastos'!$C40)),0)</f>
        <v>0</v>
      </c>
      <c r="Z40" s="90">
        <f>IF(OR((Z$33=$C40+$G40),(Z$33=$C40+$G40*2),(Z$33=$C40+$G40*3)),$F40*((1+'2- Datos de entrada'!$C$5)^('3-Proyección de gastos'!Z$33-'3-Proyección de gastos'!$C40)),0)</f>
        <v>0</v>
      </c>
      <c r="AA40" s="90">
        <f>IF(OR((AA$33=$C40+$G40),(AA$33=$C40+$G40*2),(AA$33=$C40+$G40*3)),$F40*((1+'2- Datos de entrada'!$C$5)^('3-Proyección de gastos'!AA$33-'3-Proyección de gastos'!$C40)),0)</f>
        <v>0</v>
      </c>
      <c r="AB40" s="90">
        <f>IF(OR((AB$33=$C40+$G40),(AB$33=$C40+$G40*2),(AB$33=$C40+$G40*3)),$F40*((1+'2- Datos de entrada'!$C$5)^('3-Proyección de gastos'!AB$33-'3-Proyección de gastos'!$C40)),0)</f>
        <v>0</v>
      </c>
      <c r="AC40" s="90">
        <f>IF(OR((AC$33=$C40+$G40),(AC$33=$C40+$G40*2),(AC$33=$C40+$G40*3)),$F40*((1+'2- Datos de entrada'!$C$5)^('3-Proyección de gastos'!AC$33-'3-Proyección de gastos'!$C40)),0)</f>
        <v>0</v>
      </c>
      <c r="AD40" s="36"/>
    </row>
    <row r="41" spans="1:30" s="11" customFormat="1" x14ac:dyDescent="0.2">
      <c r="A41" s="7"/>
      <c r="B41" s="105" t="s">
        <v>96</v>
      </c>
      <c r="C41" s="104">
        <f>IF(ISNUMBER('2- Datos de entrada'!G15),'2- Datos de entrada'!G15,)</f>
        <v>0</v>
      </c>
      <c r="D41" s="101"/>
      <c r="E41" s="101"/>
      <c r="F41" s="111">
        <f>'2- Datos de entrada'!F15*'2- Datos de entrada'!$F$27</f>
        <v>0</v>
      </c>
      <c r="G41" s="101">
        <f>'6-Datos de referencia'!B7</f>
        <v>20</v>
      </c>
      <c r="H41" s="90">
        <f>IF(OR((H$33=$C41+$G41),(H$33=$C41+$G41*2),(H$33=$C41+$G41*3)),$F41*((1+'2- Datos de entrada'!$C$5)^('3-Proyección de gastos'!H$33-'3-Proyección de gastos'!$C41)),0)</f>
        <v>0</v>
      </c>
      <c r="I41" s="90">
        <f>IF(OR((I$33=$C41+$G41),(I$33=$C41+$G41*2),(I$33=$C41+$G41*3)),$F41*((1+'2- Datos de entrada'!$C$5)^('3-Proyección de gastos'!I$33-'3-Proyección de gastos'!$C41)),0)</f>
        <v>0</v>
      </c>
      <c r="J41" s="90">
        <f>IF(OR((J$33=$C41+$G41),(J$33=$C41+$G41*2),(J$33=$C41+$G41*3)),$F41*((1+'2- Datos de entrada'!$C$5)^('3-Proyección de gastos'!J$33-'3-Proyección de gastos'!$C41)),0)</f>
        <v>0</v>
      </c>
      <c r="K41" s="90">
        <f>IF(OR((K$33=$C41+$G41),(K$33=$C41+$G41*2),(K$33=$C41+$G41*3)),$F41*((1+'2- Datos de entrada'!$C$5)^('3-Proyección de gastos'!K$33-'3-Proyección de gastos'!$C41)),0)</f>
        <v>0</v>
      </c>
      <c r="L41" s="90">
        <f>IF(OR((L$33=$C41+$G41),(L$33=$C41+$G41*2),(L$33=$C41+$G41*3)),$F41*((1+'2- Datos de entrada'!$C$5)^('3-Proyección de gastos'!L$33-'3-Proyección de gastos'!$C41)),0)</f>
        <v>0</v>
      </c>
      <c r="M41" s="90">
        <f>IF(OR((M$33=$C41+$G41),(M$33=$C41+$G41*2),(M$33=$C41+$G41*3)),$F41*((1+'2- Datos de entrada'!$C$5)^('3-Proyección de gastos'!M$33-'3-Proyección de gastos'!$C41)),0)</f>
        <v>0</v>
      </c>
      <c r="N41" s="90">
        <f>IF(OR((N$33=$C41+$G41),(N$33=$C41+$G41*2),(N$33=$C41+$G41*3)),$F41*((1+'2- Datos de entrada'!$C$5)^('3-Proyección de gastos'!N$33-'3-Proyección de gastos'!$C41)),0)</f>
        <v>0</v>
      </c>
      <c r="O41" s="90">
        <f>IF(OR((O$33=$C41+$G41),(O$33=$C41+$G41*2),(O$33=$C41+$G41*3)),$F41*((1+'2- Datos de entrada'!$C$5)^('3-Proyección de gastos'!O$33-'3-Proyección de gastos'!$C41)),0)</f>
        <v>0</v>
      </c>
      <c r="P41" s="90">
        <f>IF(OR((P$33=$C41+$G41),(P$33=$C41+$G41*2),(P$33=$C41+$G41*3)),$F41*((1+'2- Datos de entrada'!$C$5)^('3-Proyección de gastos'!P$33-'3-Proyección de gastos'!$C41)),0)</f>
        <v>0</v>
      </c>
      <c r="Q41" s="90">
        <f>IF(OR((Q$33=$C41+$G41),(Q$33=$C41+$G41*2),(Q$33=$C41+$G41*3)),$F41*((1+'2- Datos de entrada'!$C$5)^('3-Proyección de gastos'!Q$33-'3-Proyección de gastos'!$C41)),0)</f>
        <v>0</v>
      </c>
      <c r="R41" s="90">
        <f>IF(OR((R$33=$C41+$G41),(R$33=$C41+$G41*2),(R$33=$C41+$G41*3)),$F41*((1+'2- Datos de entrada'!$C$5)^('3-Proyección de gastos'!R$33-'3-Proyección de gastos'!$C41)),0)</f>
        <v>0</v>
      </c>
      <c r="S41" s="90">
        <f>IF(OR((S$33=$C41+$G41),(S$33=$C41+$G41*2),(S$33=$C41+$G41*3)),$F41*((1+'2- Datos de entrada'!$C$5)^('3-Proyección de gastos'!S$33-'3-Proyección de gastos'!$C41)),0)</f>
        <v>0</v>
      </c>
      <c r="T41" s="90">
        <f>IF(OR((T$33=$C41+$G41),(T$33=$C41+$G41*2),(T$33=$C41+$G41*3)),$F41*((1+'2- Datos de entrada'!$C$5)^('3-Proyección de gastos'!T$33-'3-Proyección de gastos'!$C41)),0)</f>
        <v>0</v>
      </c>
      <c r="U41" s="90">
        <f>IF(OR((U$33=$C41+$G41),(U$33=$C41+$G41*2),(U$33=$C41+$G41*3)),$F41*((1+'2- Datos de entrada'!$C$5)^('3-Proyección de gastos'!U$33-'3-Proyección de gastos'!$C41)),0)</f>
        <v>0</v>
      </c>
      <c r="V41" s="90">
        <f>IF(OR((V$33=$C41+$G41),(V$33=$C41+$G41*2),(V$33=$C41+$G41*3)),$F41*((1+'2- Datos de entrada'!$C$5)^('3-Proyección de gastos'!V$33-'3-Proyección de gastos'!$C41)),0)</f>
        <v>0</v>
      </c>
      <c r="W41" s="90">
        <f>IF(OR((W$33=$C41+$G41),(W$33=$C41+$G41*2),(W$33=$C41+$G41*3)),$F41*((1+'2- Datos de entrada'!$C$5)^('3-Proyección de gastos'!W$33-'3-Proyección de gastos'!$C41)),0)</f>
        <v>0</v>
      </c>
      <c r="X41" s="90">
        <f>IF(OR((X$33=$C41+$G41),(X$33=$C41+$G41*2),(X$33=$C41+$G41*3)),$F41*((1+'2- Datos de entrada'!$C$5)^('3-Proyección de gastos'!X$33-'3-Proyección de gastos'!$C41)),0)</f>
        <v>0</v>
      </c>
      <c r="Y41" s="90">
        <f>IF(OR((Y$33=$C41+$G41),(Y$33=$C41+$G41*2),(Y$33=$C41+$G41*3)),$F41*((1+'2- Datos de entrada'!$C$5)^('3-Proyección de gastos'!Y$33-'3-Proyección de gastos'!$C41)),0)</f>
        <v>0</v>
      </c>
      <c r="Z41" s="90">
        <f>IF(OR((Z$33=$C41+$G41),(Z$33=$C41+$G41*2),(Z$33=$C41+$G41*3)),$F41*((1+'2- Datos de entrada'!$C$5)^('3-Proyección de gastos'!Z$33-'3-Proyección de gastos'!$C41)),0)</f>
        <v>0</v>
      </c>
      <c r="AA41" s="90">
        <f>IF(OR((AA$33=$C41+$G41),(AA$33=$C41+$G41*2),(AA$33=$C41+$G41*3)),$F41*((1+'2- Datos de entrada'!$C$5)^('3-Proyección de gastos'!AA$33-'3-Proyección de gastos'!$C41)),0)</f>
        <v>0</v>
      </c>
      <c r="AB41" s="90">
        <f>IF(OR((AB$33=$C41+$G41),(AB$33=$C41+$G41*2),(AB$33=$C41+$G41*3)),$F41*((1+'2- Datos de entrada'!$C$5)^('3-Proyección de gastos'!AB$33-'3-Proyección de gastos'!$C41)),0)</f>
        <v>0</v>
      </c>
      <c r="AC41" s="90">
        <f>IF(OR((AC$33=$C41+$G41),(AC$33=$C41+$G41*2),(AC$33=$C41+$G41*3)),$F41*((1+'2- Datos de entrada'!$C$5)^('3-Proyección de gastos'!AC$33-'3-Proyección de gastos'!$C41)),0)</f>
        <v>0</v>
      </c>
      <c r="AD41" s="36"/>
    </row>
    <row r="42" spans="1:30" s="34" customFormat="1" ht="15" thickBot="1" x14ac:dyDescent="0.25">
      <c r="A42" s="7"/>
      <c r="B42" s="105" t="s">
        <v>98</v>
      </c>
      <c r="C42" s="101">
        <f>IF(ISNUMBER('2- Datos de entrada'!G16),'2- Datos de entrada'!G16,)</f>
        <v>0</v>
      </c>
      <c r="D42" s="105"/>
      <c r="E42" s="105"/>
      <c r="F42" s="111">
        <f>'2- Datos de entrada'!F16*'2- Datos de entrada'!$F$27</f>
        <v>0</v>
      </c>
      <c r="G42" s="101">
        <f>'6-Datos de referencia'!B9</f>
        <v>17</v>
      </c>
      <c r="H42" s="90">
        <f>IF(OR((H$33=$C42+$G42),(H$33=$C42+$G42*2),(H$33=$C42+$G42*3)),$F42*((1+'2- Datos de entrada'!$C$5)^('3-Proyección de gastos'!H$33-'3-Proyección de gastos'!$C42)),0)</f>
        <v>0</v>
      </c>
      <c r="I42" s="90">
        <f>IF(OR((I$33=$C42+$G42),(I$33=$C42+$G42*2),(I$33=$C42+$G42*3)),$F42*((1+'2- Datos de entrada'!$C$5)^('3-Proyección de gastos'!I$33-'3-Proyección de gastos'!$C42)),0)</f>
        <v>0</v>
      </c>
      <c r="J42" s="90">
        <f>IF(OR((J$33=$C42+$G42),(J$33=$C42+$G42*2),(J$33=$C42+$G42*3)),$F42*((1+'2- Datos de entrada'!$C$5)^('3-Proyección de gastos'!J$33-'3-Proyección de gastos'!$C42)),0)</f>
        <v>0</v>
      </c>
      <c r="K42" s="90">
        <f>IF(OR((K$33=$C42+$G42),(K$33=$C42+$G42*2),(K$33=$C42+$G42*3)),$F42*((1+'2- Datos de entrada'!$C$5)^('3-Proyección de gastos'!K$33-'3-Proyección de gastos'!$C42)),0)</f>
        <v>0</v>
      </c>
      <c r="L42" s="90">
        <f>IF(OR((L$33=$C42+$G42),(L$33=$C42+$G42*2),(L$33=$C42+$G42*3)),$F42*((1+'2- Datos de entrada'!$C$5)^('3-Proyección de gastos'!L$33-'3-Proyección de gastos'!$C42)),0)</f>
        <v>0</v>
      </c>
      <c r="M42" s="90">
        <f>IF(OR((M$33=$C42+$G42),(M$33=$C42+$G42*2),(M$33=$C42+$G42*3)),$F42*((1+'2- Datos de entrada'!$C$5)^('3-Proyección de gastos'!M$33-'3-Proyección de gastos'!$C42)),0)</f>
        <v>0</v>
      </c>
      <c r="N42" s="90">
        <f>IF(OR((N$33=$C42+$G42),(N$33=$C42+$G42*2),(N$33=$C42+$G42*3)),$F42*((1+'2- Datos de entrada'!$C$5)^('3-Proyección de gastos'!N$33-'3-Proyección de gastos'!$C42)),0)</f>
        <v>0</v>
      </c>
      <c r="O42" s="90">
        <f>IF(OR((O$33=$C42+$G42),(O$33=$C42+$G42*2),(O$33=$C42+$G42*3)),$F42*((1+'2- Datos de entrada'!$C$5)^('3-Proyección de gastos'!O$33-'3-Proyección de gastos'!$C42)),0)</f>
        <v>0</v>
      </c>
      <c r="P42" s="90">
        <f>IF(OR((P$33=$C42+$G42),(P$33=$C42+$G42*2),(P$33=$C42+$G42*3)),$F42*((1+'2- Datos de entrada'!$C$5)^('3-Proyección de gastos'!P$33-'3-Proyección de gastos'!$C42)),0)</f>
        <v>0</v>
      </c>
      <c r="Q42" s="90">
        <f>IF(OR((Q$33=$C42+$G42),(Q$33=$C42+$G42*2),(Q$33=$C42+$G42*3)),$F42*((1+'2- Datos de entrada'!$C$5)^('3-Proyección de gastos'!Q$33-'3-Proyección de gastos'!$C42)),0)</f>
        <v>0</v>
      </c>
      <c r="R42" s="90">
        <f>IF(OR((R$33=$C42+$G42),(R$33=$C42+$G42*2),(R$33=$C42+$G42*3)),$F42*((1+'2- Datos de entrada'!$C$5)^('3-Proyección de gastos'!R$33-'3-Proyección de gastos'!$C42)),0)</f>
        <v>0</v>
      </c>
      <c r="S42" s="90">
        <f>IF(OR((S$33=$C42+$G42),(S$33=$C42+$G42*2),(S$33=$C42+$G42*3)),$F42*((1+'2- Datos de entrada'!$C$5)^('3-Proyección de gastos'!S$33-'3-Proyección de gastos'!$C42)),0)</f>
        <v>0</v>
      </c>
      <c r="T42" s="90">
        <f>IF(OR((T$33=$C42+$G42),(T$33=$C42+$G42*2),(T$33=$C42+$G42*3)),$F42*((1+'2- Datos de entrada'!$C$5)^('3-Proyección de gastos'!T$33-'3-Proyección de gastos'!$C42)),0)</f>
        <v>0</v>
      </c>
      <c r="U42" s="90">
        <f>IF(OR((U$33=$C42+$G42),(U$33=$C42+$G42*2),(U$33=$C42+$G42*3)),$F42*((1+'2- Datos de entrada'!$C$5)^('3-Proyección de gastos'!U$33-'3-Proyección de gastos'!$C42)),0)</f>
        <v>0</v>
      </c>
      <c r="V42" s="90">
        <f>IF(OR((V$33=$C42+$G42),(V$33=$C42+$G42*2),(V$33=$C42+$G42*3)),$F42*((1+'2- Datos de entrada'!$C$5)^('3-Proyección de gastos'!V$33-'3-Proyección de gastos'!$C42)),0)</f>
        <v>0</v>
      </c>
      <c r="W42" s="90">
        <f>IF(OR((W$33=$C42+$G42),(W$33=$C42+$G42*2),(W$33=$C42+$G42*3)),$F42*((1+'2- Datos de entrada'!$C$5)^('3-Proyección de gastos'!W$33-'3-Proyección de gastos'!$C42)),0)</f>
        <v>0</v>
      </c>
      <c r="X42" s="90">
        <f>IF(OR((X$33=$C42+$G42),(X$33=$C42+$G42*2),(X$33=$C42+$G42*3)),$F42*((1+'2- Datos de entrada'!$C$5)^('3-Proyección de gastos'!X$33-'3-Proyección de gastos'!$C42)),0)</f>
        <v>0</v>
      </c>
      <c r="Y42" s="90">
        <f>IF(OR((Y$33=$C42+$G42),(Y$33=$C42+$G42*2),(Y$33=$C42+$G42*3)),$F42*((1+'2- Datos de entrada'!$C$5)^('3-Proyección de gastos'!Y$33-'3-Proyección de gastos'!$C42)),0)</f>
        <v>0</v>
      </c>
      <c r="Z42" s="90">
        <f>IF(OR((Z$33=$C42+$G42),(Z$33=$C42+$G42*2),(Z$33=$C42+$G42*3)),$F42*((1+'2- Datos de entrada'!$C$5)^('3-Proyección de gastos'!Z$33-'3-Proyección de gastos'!$C42)),0)</f>
        <v>0</v>
      </c>
      <c r="AA42" s="90">
        <f>IF(OR((AA$33=$C42+$G42),(AA$33=$C42+$G42*2),(AA$33=$C42+$G42*3)),$F42*((1+'2- Datos de entrada'!$C$5)^('3-Proyección de gastos'!AA$33-'3-Proyección de gastos'!$C42)),0)</f>
        <v>0</v>
      </c>
      <c r="AB42" s="90">
        <f>IF(OR((AB$33=$C42+$G42),(AB$33=$C42+$G42*2),(AB$33=$C42+$G42*3)),$F42*((1+'2- Datos de entrada'!$C$5)^('3-Proyección de gastos'!AB$33-'3-Proyección de gastos'!$C42)),0)</f>
        <v>0</v>
      </c>
      <c r="AC42" s="90">
        <f>IF(OR((AC$33=$C42+$G42),(AC$33=$C42+$G42*2),(AC$33=$C42+$G42*3)),$F42*((1+'2- Datos de entrada'!$C$5)^('3-Proyección de gastos'!AC$33-'3-Proyección de gastos'!$C42)),0)</f>
        <v>0</v>
      </c>
      <c r="AD42" s="37"/>
    </row>
    <row r="43" spans="1:30" s="11" customFormat="1" ht="16.5" thickTop="1" thickBot="1" x14ac:dyDescent="0.3">
      <c r="A43" s="107"/>
      <c r="B43" s="108" t="s">
        <v>146</v>
      </c>
      <c r="C43" s="109"/>
      <c r="D43" s="109"/>
      <c r="E43" s="110"/>
      <c r="F43" s="109"/>
      <c r="G43" s="110"/>
      <c r="H43" s="112">
        <f>SUM(H36:H42)</f>
        <v>0</v>
      </c>
      <c r="I43" s="112">
        <f t="shared" ref="I43:AC43" si="4">SUM(I36:I42)</f>
        <v>0</v>
      </c>
      <c r="J43" s="112">
        <f t="shared" si="4"/>
        <v>0</v>
      </c>
      <c r="K43" s="112">
        <f t="shared" si="4"/>
        <v>0</v>
      </c>
      <c r="L43" s="112">
        <f t="shared" si="4"/>
        <v>0</v>
      </c>
      <c r="M43" s="112">
        <f t="shared" si="4"/>
        <v>0</v>
      </c>
      <c r="N43" s="112">
        <f t="shared" si="4"/>
        <v>0</v>
      </c>
      <c r="O43" s="112">
        <f t="shared" si="4"/>
        <v>0</v>
      </c>
      <c r="P43" s="112">
        <f t="shared" si="4"/>
        <v>0</v>
      </c>
      <c r="Q43" s="112">
        <f t="shared" si="4"/>
        <v>0</v>
      </c>
      <c r="R43" s="112">
        <f t="shared" si="4"/>
        <v>0</v>
      </c>
      <c r="S43" s="112">
        <f t="shared" si="4"/>
        <v>0</v>
      </c>
      <c r="T43" s="112">
        <f t="shared" si="4"/>
        <v>0</v>
      </c>
      <c r="U43" s="112">
        <f t="shared" si="4"/>
        <v>0</v>
      </c>
      <c r="V43" s="112">
        <f t="shared" si="4"/>
        <v>0</v>
      </c>
      <c r="W43" s="112">
        <f t="shared" si="4"/>
        <v>0</v>
      </c>
      <c r="X43" s="112">
        <f t="shared" si="4"/>
        <v>0</v>
      </c>
      <c r="Y43" s="112">
        <f t="shared" si="4"/>
        <v>0</v>
      </c>
      <c r="Z43" s="112">
        <f t="shared" si="4"/>
        <v>0</v>
      </c>
      <c r="AA43" s="112">
        <f t="shared" si="4"/>
        <v>0</v>
      </c>
      <c r="AB43" s="112">
        <f t="shared" si="4"/>
        <v>0</v>
      </c>
      <c r="AC43" s="112">
        <f t="shared" si="4"/>
        <v>0</v>
      </c>
      <c r="AD43" s="36"/>
    </row>
    <row r="44" spans="1:30" s="11" customFormat="1" ht="15" thickTop="1" x14ac:dyDescent="0.2">
      <c r="A44" s="7"/>
      <c r="B44" s="57"/>
      <c r="C44" s="22"/>
      <c r="D44" s="22"/>
      <c r="E44" s="22"/>
      <c r="F44" s="20"/>
      <c r="G44" s="22"/>
      <c r="H44" s="21"/>
      <c r="I44" s="25"/>
      <c r="J44" s="25"/>
      <c r="K44" s="25"/>
      <c r="L44" s="25"/>
      <c r="M44" s="25"/>
      <c r="N44" s="25"/>
      <c r="O44" s="25"/>
      <c r="P44" s="25"/>
      <c r="Q44" s="25"/>
      <c r="R44" s="25"/>
      <c r="S44" s="25"/>
      <c r="T44" s="25"/>
      <c r="U44" s="25"/>
      <c r="V44" s="25"/>
      <c r="W44" s="25"/>
      <c r="X44" s="25"/>
      <c r="Y44" s="25"/>
      <c r="Z44" s="25"/>
      <c r="AA44" s="25"/>
      <c r="AB44" s="25"/>
      <c r="AC44" s="25"/>
      <c r="AD44" s="36"/>
    </row>
    <row r="45" spans="1:30" x14ac:dyDescent="0.2">
      <c r="AD45" s="17"/>
    </row>
    <row r="69" spans="23:29" x14ac:dyDescent="0.2">
      <c r="W69" s="12"/>
      <c r="Y69" s="12"/>
      <c r="AA69" s="12"/>
      <c r="AC69" s="12"/>
    </row>
    <row r="70" spans="23:29" x14ac:dyDescent="0.2">
      <c r="W70" s="12"/>
      <c r="Y70" s="12"/>
      <c r="AA70" s="12"/>
      <c r="AC70" s="12"/>
    </row>
  </sheetData>
  <sheetProtection algorithmName="SHA-512" hashValue="c97KvPoaDwl1DUYSiTriPOxeVpGNHprTW9+JR77CJ+Fxt0qGZZs1yVqIsDtA+vHWMppW4gPjbtrk7SIM2EkH/g==" saltValue="OM3uXiFO9tb9+nr5c+1viQ==" spinCount="100000" sheet="1" objects="1" scenarios="1"/>
  <protectedRanges>
    <protectedRange password="C432" sqref="B26 D26:E26 D36:G42 B36:B42 G26" name="Activos Principales"/>
    <protectedRange password="C432" sqref="C26 B24:G25 B27:G27 C36:C42 F26" name="Gastos Imprevistos Menores"/>
    <protectedRange password="C432" sqref="B9:G19" name="Gastos Ordenarias Anuales"/>
    <protectedRange password="C432" sqref="H9:H19" name="Gastos Ordenarias Anuales_1"/>
  </protectedRanges>
  <mergeCells count="1">
    <mergeCell ref="C6:C7"/>
  </mergeCells>
  <dataValidations count="1">
    <dataValidation operator="greaterThanOrEqual" allowBlank="1" showErrorMessage="1" errorTitle="Año de la inversion" error="El año de la inversion del activo no puede ser menos del año de la inversion incial del sistema" prompt="_x000a_" sqref="C24:C27 C36:C42"/>
  </dataValidations>
  <pageMargins left="0.2" right="0.27" top="0.34" bottom="0.34" header="0.3" footer="0.3"/>
  <pageSetup scale="26"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8"/>
  <sheetViews>
    <sheetView zoomScale="85" zoomScaleNormal="85" workbookViewId="0">
      <selection activeCell="C17" sqref="C17"/>
    </sheetView>
  </sheetViews>
  <sheetFormatPr defaultRowHeight="15" x14ac:dyDescent="0.25"/>
  <cols>
    <col min="2" max="2" width="51.7109375" style="81" customWidth="1"/>
    <col min="3" max="3" width="16.42578125" style="81" customWidth="1"/>
    <col min="4" max="4" width="14.28515625" style="81" bestFit="1" customWidth="1"/>
    <col min="5" max="5" width="22.140625" style="81" customWidth="1"/>
    <col min="6" max="6" width="14.7109375" style="81" bestFit="1" customWidth="1"/>
    <col min="7" max="7" width="16.85546875" style="81" customWidth="1"/>
    <col min="8" max="8" width="20.7109375" style="81" customWidth="1"/>
    <col min="9" max="24" width="16.85546875" style="81" customWidth="1"/>
  </cols>
  <sheetData>
    <row r="1" spans="2:27" s="19" customFormat="1" x14ac:dyDescent="0.25">
      <c r="B1" s="239" t="s">
        <v>121</v>
      </c>
      <c r="C1" s="240"/>
      <c r="D1" s="241"/>
      <c r="E1" s="241"/>
      <c r="F1" s="241"/>
      <c r="G1" s="241"/>
      <c r="H1" s="241"/>
      <c r="I1" s="241"/>
      <c r="J1" s="241"/>
      <c r="K1" s="241"/>
      <c r="L1" s="241"/>
      <c r="M1" s="241"/>
      <c r="N1" s="241"/>
      <c r="O1" s="241"/>
      <c r="P1" s="241"/>
      <c r="Q1" s="241"/>
      <c r="R1" s="241"/>
      <c r="S1" s="241"/>
      <c r="T1" s="241"/>
      <c r="U1" s="241"/>
      <c r="V1" s="241"/>
      <c r="W1" s="241"/>
      <c r="X1" s="242"/>
      <c r="Y1" s="9"/>
      <c r="Z1" s="9"/>
      <c r="AA1" s="9"/>
    </row>
    <row r="2" spans="2:27" s="19" customFormat="1" ht="15.75" x14ac:dyDescent="0.25">
      <c r="B2" s="243" t="s">
        <v>25</v>
      </c>
      <c r="C2" s="238">
        <f>'2- Datos de entrada'!C4</f>
        <v>0</v>
      </c>
      <c r="D2" s="238">
        <v>2015</v>
      </c>
      <c r="E2" s="238">
        <v>2016</v>
      </c>
      <c r="F2" s="238">
        <v>2017</v>
      </c>
      <c r="G2" s="238">
        <v>2018</v>
      </c>
      <c r="H2" s="238">
        <v>2019</v>
      </c>
      <c r="I2" s="238">
        <v>2020</v>
      </c>
      <c r="J2" s="238">
        <v>2021</v>
      </c>
      <c r="K2" s="238">
        <v>2022</v>
      </c>
      <c r="L2" s="238">
        <v>2023</v>
      </c>
      <c r="M2" s="238">
        <v>2024</v>
      </c>
      <c r="N2" s="238">
        <v>2025</v>
      </c>
      <c r="O2" s="238">
        <v>2026</v>
      </c>
      <c r="P2" s="238">
        <v>2027</v>
      </c>
      <c r="Q2" s="238">
        <v>2028</v>
      </c>
      <c r="R2" s="238">
        <v>2029</v>
      </c>
      <c r="S2" s="238">
        <v>2030</v>
      </c>
      <c r="T2" s="238">
        <v>2031</v>
      </c>
      <c r="U2" s="238">
        <v>2032</v>
      </c>
      <c r="V2" s="238">
        <v>2033</v>
      </c>
      <c r="W2" s="238">
        <v>2034</v>
      </c>
      <c r="X2" s="244">
        <v>2035</v>
      </c>
    </row>
    <row r="3" spans="2:27" s="19" customFormat="1" x14ac:dyDescent="0.25">
      <c r="B3" s="245" t="s">
        <v>152</v>
      </c>
      <c r="C3" s="248">
        <f>ROUNDUP('2- Datos de entrada'!C12*'2- Datos de entrada'!C14,0)</f>
        <v>0</v>
      </c>
      <c r="D3" s="248">
        <f>ROUNDUP(C3*(1+'2- Datos de entrada'!$C$15),0)</f>
        <v>0</v>
      </c>
      <c r="E3" s="248">
        <f>ROUNDUP(D3*(1+'2- Datos de entrada'!$C$15),0)</f>
        <v>0</v>
      </c>
      <c r="F3" s="248">
        <f>ROUNDUP(E3*(1+'2- Datos de entrada'!$C$15),0)</f>
        <v>0</v>
      </c>
      <c r="G3" s="248">
        <f>ROUNDUP(F3*(1+'2- Datos de entrada'!$C$15),0)</f>
        <v>0</v>
      </c>
      <c r="H3" s="248">
        <f>ROUNDUP(G3*(1+'2- Datos de entrada'!$C$15),0)</f>
        <v>0</v>
      </c>
      <c r="I3" s="248">
        <f>ROUNDUP(H3*(1+'2- Datos de entrada'!$C$15),0)</f>
        <v>0</v>
      </c>
      <c r="J3" s="248">
        <f>ROUNDUP(I3*(1+'2- Datos de entrada'!$C$15),0)</f>
        <v>0</v>
      </c>
      <c r="K3" s="248">
        <f>ROUNDUP(J3*(1+'2- Datos de entrada'!$C$15),0)</f>
        <v>0</v>
      </c>
      <c r="L3" s="248">
        <f>ROUNDUP(K3*(1+'2- Datos de entrada'!$C$15),0)</f>
        <v>0</v>
      </c>
      <c r="M3" s="248">
        <f>ROUNDUP(L3*(1+'2- Datos de entrada'!$C$15),0)</f>
        <v>0</v>
      </c>
      <c r="N3" s="248">
        <f>ROUNDUP(M3*(1+'2- Datos de entrada'!$C$15),0)</f>
        <v>0</v>
      </c>
      <c r="O3" s="248">
        <f>ROUNDUP(N3*(1+'2- Datos de entrada'!$C$15),0)</f>
        <v>0</v>
      </c>
      <c r="P3" s="248">
        <f>ROUNDUP(O3*(1+'2- Datos de entrada'!$C$15),0)</f>
        <v>0</v>
      </c>
      <c r="Q3" s="248">
        <f>ROUNDUP(P3*(1+'2- Datos de entrada'!$C$15),0)</f>
        <v>0</v>
      </c>
      <c r="R3" s="248">
        <f>ROUNDUP(Q3*(1+'2- Datos de entrada'!$C$15),0)</f>
        <v>0</v>
      </c>
      <c r="S3" s="248">
        <f>ROUNDUP(R3*(1+'2- Datos de entrada'!$C$15),0)</f>
        <v>0</v>
      </c>
      <c r="T3" s="248">
        <f>ROUNDUP(S3*(1+'2- Datos de entrada'!$C$15),0)</f>
        <v>0</v>
      </c>
      <c r="U3" s="248">
        <f>ROUNDUP(T3*(1+'2- Datos de entrada'!$C$15),0)</f>
        <v>0</v>
      </c>
      <c r="V3" s="248">
        <f>ROUNDUP(U3*(1+'2- Datos de entrada'!$C$15),0)</f>
        <v>0</v>
      </c>
      <c r="W3" s="248">
        <f>ROUNDUP(V3*(1+'2- Datos de entrada'!$C$15),0)</f>
        <v>0</v>
      </c>
      <c r="X3" s="249">
        <f>ROUNDUP(W3*(1+'2- Datos de entrada'!$C$15),0)</f>
        <v>0</v>
      </c>
    </row>
    <row r="4" spans="2:27" s="19" customFormat="1" x14ac:dyDescent="0.25">
      <c r="B4" s="246" t="s">
        <v>20</v>
      </c>
      <c r="C4" s="248">
        <f>IF('2- Datos de entrada'!C22="si",IF('2- Datos de entrada'!C12&gt;'2- Datos de entrada'!C13,ROUNDUP(('2- Datos de entrada'!C12-'2- Datos de entrada'!C13)*'2- Datos de entrada'!C14+('2- Datos de entrada'!C13*'2- Datos de entrada'!C14),0),ROUNDUP('2- Datos de entrada'!C13*'2- Datos de entrada'!C14,0)),ROUNDUP('2- Datos de entrada'!C13*'2- Datos de entrada'!C14,0))</f>
        <v>0</v>
      </c>
      <c r="D4" s="250">
        <f>IF('2- Datos de entrada'!$C$22="si",ROUNDUP((C4*(1+'2- Datos de entrada'!$C$15)),0),C4)</f>
        <v>0</v>
      </c>
      <c r="E4" s="250">
        <f>IF('2- Datos de entrada'!$C$22="si",ROUNDUP((D4*(1+'2- Datos de entrada'!$C$15)),0),D4)</f>
        <v>0</v>
      </c>
      <c r="F4" s="250">
        <f>IF('2- Datos de entrada'!$C$22="si",ROUNDUP((E4*(1+'2- Datos de entrada'!$C$15)),0),E4)</f>
        <v>0</v>
      </c>
      <c r="G4" s="250">
        <f>IF('2- Datos de entrada'!$C$22="si",ROUNDUP((F4*(1+'2- Datos de entrada'!$C$15)),0),F4)</f>
        <v>0</v>
      </c>
      <c r="H4" s="250">
        <f>IF('2- Datos de entrada'!$C$22="si",ROUNDUP((G4*(1+'2- Datos de entrada'!$C$15)),0),G4)</f>
        <v>0</v>
      </c>
      <c r="I4" s="250">
        <f>IF('2- Datos de entrada'!$C$22="si",ROUNDUP((H4*(1+'2- Datos de entrada'!$C$15)),0),H4)</f>
        <v>0</v>
      </c>
      <c r="J4" s="250">
        <f>IF('2- Datos de entrada'!$C$22="si",ROUNDUP((I4*(1+'2- Datos de entrada'!$C$15)),0),I4)</f>
        <v>0</v>
      </c>
      <c r="K4" s="250">
        <f>IF('2- Datos de entrada'!$C$22="si",ROUNDUP((J4*(1+'2- Datos de entrada'!$C$15)),0),J4)</f>
        <v>0</v>
      </c>
      <c r="L4" s="250">
        <f>IF('2- Datos de entrada'!$C$22="si",ROUNDUP((K4*(1+'2- Datos de entrada'!$C$15)),0),K4)</f>
        <v>0</v>
      </c>
      <c r="M4" s="250">
        <f>IF('2- Datos de entrada'!$C$22="si",ROUNDUP((L4*(1+'2- Datos de entrada'!$C$15)),0),L4)</f>
        <v>0</v>
      </c>
      <c r="N4" s="250">
        <f>IF('2- Datos de entrada'!$C$22="si",ROUNDUP((M4*(1+'2- Datos de entrada'!$C$15)),0),M4)</f>
        <v>0</v>
      </c>
      <c r="O4" s="250">
        <f>IF('2- Datos de entrada'!$C$22="si",ROUNDUP((N4*(1+'2- Datos de entrada'!$C$15)),0),N4)</f>
        <v>0</v>
      </c>
      <c r="P4" s="250">
        <f>IF('2- Datos de entrada'!$C$22="si",ROUNDUP((O4*(1+'2- Datos de entrada'!$C$15)),0),O4)</f>
        <v>0</v>
      </c>
      <c r="Q4" s="250">
        <f>IF('2- Datos de entrada'!$C$22="si",ROUNDUP((P4*(1+'2- Datos de entrada'!$C$15)),0),P4)</f>
        <v>0</v>
      </c>
      <c r="R4" s="250">
        <f>IF('2- Datos de entrada'!$C$22="si",ROUNDUP((Q4*(1+'2- Datos de entrada'!$C$15)),0),Q4)</f>
        <v>0</v>
      </c>
      <c r="S4" s="250">
        <f>IF('2- Datos de entrada'!$C$22="si",ROUNDUP((R4*(1+'2- Datos de entrada'!$C$15)),0),R4)</f>
        <v>0</v>
      </c>
      <c r="T4" s="250">
        <f>IF('2- Datos de entrada'!$C$22="si",ROUNDUP((S4*(1+'2- Datos de entrada'!$C$15)),0),S4)</f>
        <v>0</v>
      </c>
      <c r="U4" s="250">
        <f>IF('2- Datos de entrada'!$C$22="si",ROUNDUP((T4*(1+'2- Datos de entrada'!$C$15)),0),T4)</f>
        <v>0</v>
      </c>
      <c r="V4" s="250">
        <f>IF('2- Datos de entrada'!$C$22="si",ROUNDUP((U4*(1+'2- Datos de entrada'!$C$15)),0),U4)</f>
        <v>0</v>
      </c>
      <c r="W4" s="250">
        <f>IF('2- Datos de entrada'!$C$22="si",ROUNDUP((V4*(1+'2- Datos de entrada'!$C$15)),0),V4)</f>
        <v>0</v>
      </c>
      <c r="X4" s="251">
        <f>IF('2- Datos de entrada'!$C$22="si",ROUNDUP((W4*(1+'2- Datos de entrada'!$C$15)),0),W4)</f>
        <v>0</v>
      </c>
    </row>
    <row r="5" spans="2:27" s="19" customFormat="1" x14ac:dyDescent="0.25">
      <c r="B5" s="246" t="s">
        <v>71</v>
      </c>
      <c r="C5" s="252" t="e">
        <f>ROUND(C4/'2- Datos de entrada'!$C$14,0)</f>
        <v>#DIV/0!</v>
      </c>
      <c r="D5" s="252" t="e">
        <f>ROUND(D4/'2- Datos de entrada'!$C$14,0)</f>
        <v>#DIV/0!</v>
      </c>
      <c r="E5" s="252" t="e">
        <f>ROUND(E4/'2- Datos de entrada'!$C$14,0)</f>
        <v>#DIV/0!</v>
      </c>
      <c r="F5" s="252" t="e">
        <f>ROUND(F4/'2- Datos de entrada'!$C$14,0)</f>
        <v>#DIV/0!</v>
      </c>
      <c r="G5" s="252" t="e">
        <f>ROUND(G4/'2- Datos de entrada'!$C$14,0)</f>
        <v>#DIV/0!</v>
      </c>
      <c r="H5" s="252" t="e">
        <f>ROUND(H4/'2- Datos de entrada'!$C$14,0)</f>
        <v>#DIV/0!</v>
      </c>
      <c r="I5" s="252" t="e">
        <f>ROUND(I4/'2- Datos de entrada'!$C$14,0)</f>
        <v>#DIV/0!</v>
      </c>
      <c r="J5" s="252" t="e">
        <f>ROUND(J4/'2- Datos de entrada'!$C$14,0)</f>
        <v>#DIV/0!</v>
      </c>
      <c r="K5" s="252" t="e">
        <f>ROUND(K4/'2- Datos de entrada'!$C$14,0)</f>
        <v>#DIV/0!</v>
      </c>
      <c r="L5" s="252" t="e">
        <f>ROUND(L4/'2- Datos de entrada'!$C$14,0)</f>
        <v>#DIV/0!</v>
      </c>
      <c r="M5" s="252" t="e">
        <f>ROUND(M4/'2- Datos de entrada'!$C$14,0)</f>
        <v>#DIV/0!</v>
      </c>
      <c r="N5" s="252" t="e">
        <f>ROUND(N4/'2- Datos de entrada'!$C$14,0)</f>
        <v>#DIV/0!</v>
      </c>
      <c r="O5" s="252" t="e">
        <f>ROUND(O4/'2- Datos de entrada'!$C$14,0)</f>
        <v>#DIV/0!</v>
      </c>
      <c r="P5" s="252" t="e">
        <f>ROUND(P4/'2- Datos de entrada'!$C$14,0)</f>
        <v>#DIV/0!</v>
      </c>
      <c r="Q5" s="252" t="e">
        <f>ROUND(Q4/'2- Datos de entrada'!$C$14,0)</f>
        <v>#DIV/0!</v>
      </c>
      <c r="R5" s="252" t="e">
        <f>ROUND(R4/'2- Datos de entrada'!$C$14,0)</f>
        <v>#DIV/0!</v>
      </c>
      <c r="S5" s="252" t="e">
        <f>ROUND(S4/'2- Datos de entrada'!$C$14,0)</f>
        <v>#DIV/0!</v>
      </c>
      <c r="T5" s="252" t="e">
        <f>ROUND(T4/'2- Datos de entrada'!$C$14,0)</f>
        <v>#DIV/0!</v>
      </c>
      <c r="U5" s="252" t="e">
        <f>ROUND(U4/'2- Datos de entrada'!$C$14,0)</f>
        <v>#DIV/0!</v>
      </c>
      <c r="V5" s="252" t="e">
        <f>ROUND(V4/'2- Datos de entrada'!$C$14,0)</f>
        <v>#DIV/0!</v>
      </c>
      <c r="W5" s="252" t="e">
        <f>ROUND(W4/'2- Datos de entrada'!$C$14,0)</f>
        <v>#DIV/0!</v>
      </c>
      <c r="X5" s="253" t="e">
        <f>ROUND(X4/'2- Datos de entrada'!$C$14,0)</f>
        <v>#DIV/0!</v>
      </c>
    </row>
    <row r="6" spans="2:27" s="19" customFormat="1" x14ac:dyDescent="0.25">
      <c r="B6" s="246" t="s">
        <v>153</v>
      </c>
      <c r="C6" s="254" t="e">
        <f>C4/C3</f>
        <v>#DIV/0!</v>
      </c>
      <c r="D6" s="254" t="e">
        <f t="shared" ref="D6:X6" si="0">D4/D3</f>
        <v>#DIV/0!</v>
      </c>
      <c r="E6" s="254" t="e">
        <f t="shared" si="0"/>
        <v>#DIV/0!</v>
      </c>
      <c r="F6" s="254" t="e">
        <f t="shared" si="0"/>
        <v>#DIV/0!</v>
      </c>
      <c r="G6" s="254" t="e">
        <f t="shared" si="0"/>
        <v>#DIV/0!</v>
      </c>
      <c r="H6" s="254" t="e">
        <f t="shared" si="0"/>
        <v>#DIV/0!</v>
      </c>
      <c r="I6" s="254" t="e">
        <f t="shared" si="0"/>
        <v>#DIV/0!</v>
      </c>
      <c r="J6" s="254" t="e">
        <f t="shared" si="0"/>
        <v>#DIV/0!</v>
      </c>
      <c r="K6" s="254" t="e">
        <f t="shared" si="0"/>
        <v>#DIV/0!</v>
      </c>
      <c r="L6" s="254" t="e">
        <f t="shared" si="0"/>
        <v>#DIV/0!</v>
      </c>
      <c r="M6" s="254" t="e">
        <f t="shared" si="0"/>
        <v>#DIV/0!</v>
      </c>
      <c r="N6" s="254" t="e">
        <f t="shared" si="0"/>
        <v>#DIV/0!</v>
      </c>
      <c r="O6" s="254" t="e">
        <f t="shared" si="0"/>
        <v>#DIV/0!</v>
      </c>
      <c r="P6" s="254" t="e">
        <f t="shared" si="0"/>
        <v>#DIV/0!</v>
      </c>
      <c r="Q6" s="254" t="e">
        <f t="shared" si="0"/>
        <v>#DIV/0!</v>
      </c>
      <c r="R6" s="254" t="e">
        <f t="shared" si="0"/>
        <v>#DIV/0!</v>
      </c>
      <c r="S6" s="254" t="e">
        <f t="shared" si="0"/>
        <v>#DIV/0!</v>
      </c>
      <c r="T6" s="254" t="e">
        <f t="shared" si="0"/>
        <v>#DIV/0!</v>
      </c>
      <c r="U6" s="254" t="e">
        <f t="shared" si="0"/>
        <v>#DIV/0!</v>
      </c>
      <c r="V6" s="254" t="e">
        <f t="shared" si="0"/>
        <v>#DIV/0!</v>
      </c>
      <c r="W6" s="254" t="e">
        <f t="shared" si="0"/>
        <v>#DIV/0!</v>
      </c>
      <c r="X6" s="254" t="e">
        <f t="shared" si="0"/>
        <v>#DIV/0!</v>
      </c>
    </row>
    <row r="7" spans="2:27" s="19" customFormat="1" x14ac:dyDescent="0.25">
      <c r="B7" s="246" t="s">
        <v>22</v>
      </c>
      <c r="C7" s="255">
        <f>'2- Datos de entrada'!$C$19*C4</f>
        <v>0</v>
      </c>
      <c r="D7" s="255">
        <f>'2- Datos de entrada'!$C$19*D4</f>
        <v>0</v>
      </c>
      <c r="E7" s="255">
        <f>'2- Datos de entrada'!$C$19*E4</f>
        <v>0</v>
      </c>
      <c r="F7" s="255">
        <f>'2- Datos de entrada'!$C$19*F4</f>
        <v>0</v>
      </c>
      <c r="G7" s="255">
        <f>'2- Datos de entrada'!$C$19*G4</f>
        <v>0</v>
      </c>
      <c r="H7" s="255">
        <f>'2- Datos de entrada'!$C$19*H4</f>
        <v>0</v>
      </c>
      <c r="I7" s="255">
        <f>'2- Datos de entrada'!$C$19*I4</f>
        <v>0</v>
      </c>
      <c r="J7" s="255">
        <f>'2- Datos de entrada'!$C$19*J4</f>
        <v>0</v>
      </c>
      <c r="K7" s="255">
        <f>'2- Datos de entrada'!$C$19*K4</f>
        <v>0</v>
      </c>
      <c r="L7" s="255">
        <f>'2- Datos de entrada'!$C$19*L4</f>
        <v>0</v>
      </c>
      <c r="M7" s="255">
        <f>'2- Datos de entrada'!$C$19*M4</f>
        <v>0</v>
      </c>
      <c r="N7" s="255">
        <f>'2- Datos de entrada'!$C$19*N4</f>
        <v>0</v>
      </c>
      <c r="O7" s="255">
        <f>'2- Datos de entrada'!$C$19*O4</f>
        <v>0</v>
      </c>
      <c r="P7" s="255">
        <f>'2- Datos de entrada'!$C$19*P4</f>
        <v>0</v>
      </c>
      <c r="Q7" s="255">
        <f>'2- Datos de entrada'!$C$19*Q4</f>
        <v>0</v>
      </c>
      <c r="R7" s="255">
        <f>'2- Datos de entrada'!$C$19*R4</f>
        <v>0</v>
      </c>
      <c r="S7" s="255">
        <f>'2- Datos de entrada'!$C$19*S4</f>
        <v>0</v>
      </c>
      <c r="T7" s="255">
        <f>'2- Datos de entrada'!$C$19*T4</f>
        <v>0</v>
      </c>
      <c r="U7" s="255">
        <f>'2- Datos de entrada'!$C$19*U4</f>
        <v>0</v>
      </c>
      <c r="V7" s="255">
        <f>'2- Datos de entrada'!$C$19*V4</f>
        <v>0</v>
      </c>
      <c r="W7" s="255">
        <f>'2- Datos de entrada'!$C$19*W4</f>
        <v>0</v>
      </c>
      <c r="X7" s="256">
        <f>'2- Datos de entrada'!$C$19*X4</f>
        <v>0</v>
      </c>
    </row>
    <row r="8" spans="2:27" s="19" customFormat="1" ht="15.75" thickBot="1" x14ac:dyDescent="0.3">
      <c r="B8" s="247" t="s">
        <v>62</v>
      </c>
      <c r="C8" s="257" t="str">
        <f>IF(C7&lt;'2- Datos de entrada'!$C$18*86400,"Suficiente","No suficiente")</f>
        <v>No suficiente</v>
      </c>
      <c r="D8" s="258" t="str">
        <f>IF(D7&lt;'2- Datos de entrada'!$C$18*86400,"Suficiente","No suficiente")</f>
        <v>No suficiente</v>
      </c>
      <c r="E8" s="258" t="str">
        <f>IF(E7&lt;'2- Datos de entrada'!$C$18*86400,"Suficiente","No suficiente")</f>
        <v>No suficiente</v>
      </c>
      <c r="F8" s="258" t="str">
        <f>IF(F7&lt;'2- Datos de entrada'!$C$18*86400,"Suficiente","No suficiente")</f>
        <v>No suficiente</v>
      </c>
      <c r="G8" s="258" t="str">
        <f>IF(G7&lt;'2- Datos de entrada'!$C$18*86400,"Suficiente","No suficiente")</f>
        <v>No suficiente</v>
      </c>
      <c r="H8" s="258" t="str">
        <f>IF(H7&lt;'2- Datos de entrada'!$C$18*86400,"Suficiente","No suficiente")</f>
        <v>No suficiente</v>
      </c>
      <c r="I8" s="258" t="str">
        <f>IF(I7&lt;'2- Datos de entrada'!$C$18*86400,"Suficiente","No suficiente")</f>
        <v>No suficiente</v>
      </c>
      <c r="J8" s="258" t="str">
        <f>IF(J7&lt;'2- Datos de entrada'!$C$18*86400,"Suficiente","No suficiente")</f>
        <v>No suficiente</v>
      </c>
      <c r="K8" s="258" t="str">
        <f>IF(K7&lt;'2- Datos de entrada'!$C$18*86400,"Suficiente","No suficiente")</f>
        <v>No suficiente</v>
      </c>
      <c r="L8" s="258" t="str">
        <f>IF(L7&lt;'2- Datos de entrada'!$C$18*86400,"Suficiente","No suficiente")</f>
        <v>No suficiente</v>
      </c>
      <c r="M8" s="258" t="str">
        <f>IF(M7&lt;'2- Datos de entrada'!$C$18*86400,"Suficiente","No suficiente")</f>
        <v>No suficiente</v>
      </c>
      <c r="N8" s="258" t="str">
        <f>IF(N7&lt;'2- Datos de entrada'!$C$18*86400,"Suficiente","No suficiente")</f>
        <v>No suficiente</v>
      </c>
      <c r="O8" s="258" t="str">
        <f>IF(O7&lt;'2- Datos de entrada'!$C$18*86400,"Suficiente","No suficiente")</f>
        <v>No suficiente</v>
      </c>
      <c r="P8" s="258" t="str">
        <f>IF(P7&lt;'2- Datos de entrada'!$C$18*86400,"Suficiente","No suficiente")</f>
        <v>No suficiente</v>
      </c>
      <c r="Q8" s="258" t="str">
        <f>IF(Q7&lt;'2- Datos de entrada'!$C$18*86400,"Suficiente","No suficiente")</f>
        <v>No suficiente</v>
      </c>
      <c r="R8" s="258" t="str">
        <f>IF(R7&lt;'2- Datos de entrada'!$C$18*86400,"Suficiente","No suficiente")</f>
        <v>No suficiente</v>
      </c>
      <c r="S8" s="258" t="str">
        <f>IF(S7&lt;'2- Datos de entrada'!$C$18*86400,"Suficiente","No suficiente")</f>
        <v>No suficiente</v>
      </c>
      <c r="T8" s="258" t="str">
        <f>IF(T7&lt;'2- Datos de entrada'!$C$18*86400,"Suficiente","No suficiente")</f>
        <v>No suficiente</v>
      </c>
      <c r="U8" s="258" t="str">
        <f>IF(U7&lt;'2- Datos de entrada'!$C$18*86400,"Suficiente","No suficiente")</f>
        <v>No suficiente</v>
      </c>
      <c r="V8" s="258" t="str">
        <f>IF(V7&lt;'2- Datos de entrada'!$C$18*86400,"Suficiente","No suficiente")</f>
        <v>No suficiente</v>
      </c>
      <c r="W8" s="258" t="str">
        <f>IF(W7&lt;'2- Datos de entrada'!$C$18*86400,"Suficiente","No suficiente")</f>
        <v>No suficiente</v>
      </c>
      <c r="X8" s="259" t="str">
        <f>IF(X7&lt;'2- Datos de entrada'!$C$18*86400,"Suficiente","No suficiente")</f>
        <v>No suficiente</v>
      </c>
    </row>
    <row r="9" spans="2:27" s="19" customFormat="1" x14ac:dyDescent="0.25">
      <c r="B9" s="6"/>
      <c r="C9" s="5"/>
      <c r="D9" s="9"/>
      <c r="E9" s="9"/>
      <c r="F9" s="9"/>
      <c r="G9" s="9"/>
      <c r="H9" s="9"/>
      <c r="I9" s="9"/>
      <c r="J9" s="9"/>
      <c r="K9" s="9"/>
      <c r="L9" s="9"/>
      <c r="M9" s="9"/>
      <c r="N9" s="9"/>
      <c r="O9" s="9"/>
      <c r="P9" s="9"/>
      <c r="Q9" s="9"/>
      <c r="R9" s="9"/>
      <c r="S9" s="9"/>
      <c r="T9" s="9"/>
      <c r="U9" s="9"/>
      <c r="V9" s="9"/>
      <c r="W9" s="9"/>
      <c r="X9" s="9"/>
      <c r="Y9" s="9"/>
    </row>
    <row r="10" spans="2:27" ht="15.75" thickBot="1" x14ac:dyDescent="0.3">
      <c r="B10" s="14" t="s">
        <v>122</v>
      </c>
      <c r="C10" s="14"/>
      <c r="D10" s="14"/>
      <c r="E10" s="14"/>
      <c r="F10" s="14"/>
      <c r="G10" s="14"/>
      <c r="H10" s="14"/>
      <c r="I10" s="14"/>
      <c r="J10" s="14"/>
      <c r="K10" s="14"/>
      <c r="L10" s="14"/>
      <c r="M10" s="14"/>
      <c r="N10" s="14"/>
      <c r="O10" s="14"/>
      <c r="P10" s="14"/>
      <c r="Q10" s="14"/>
      <c r="R10" s="14"/>
      <c r="S10" s="14"/>
      <c r="T10" s="14"/>
      <c r="U10" s="14"/>
      <c r="V10" s="14"/>
      <c r="W10" s="14"/>
      <c r="X10" s="14"/>
    </row>
    <row r="11" spans="2:27" ht="15.75" x14ac:dyDescent="0.25">
      <c r="B11" s="13" t="s">
        <v>25</v>
      </c>
      <c r="C11" s="222">
        <f>'2- Datos de entrada'!C4</f>
        <v>0</v>
      </c>
      <c r="D11" s="222">
        <f t="shared" ref="D11:X11" si="1">C11+1</f>
        <v>1</v>
      </c>
      <c r="E11" s="222">
        <f t="shared" si="1"/>
        <v>2</v>
      </c>
      <c r="F11" s="222">
        <f t="shared" si="1"/>
        <v>3</v>
      </c>
      <c r="G11" s="222">
        <f t="shared" si="1"/>
        <v>4</v>
      </c>
      <c r="H11" s="222">
        <f t="shared" si="1"/>
        <v>5</v>
      </c>
      <c r="I11" s="222">
        <f t="shared" si="1"/>
        <v>6</v>
      </c>
      <c r="J11" s="222">
        <f t="shared" si="1"/>
        <v>7</v>
      </c>
      <c r="K11" s="222">
        <f t="shared" si="1"/>
        <v>8</v>
      </c>
      <c r="L11" s="222">
        <f t="shared" si="1"/>
        <v>9</v>
      </c>
      <c r="M11" s="222">
        <f t="shared" si="1"/>
        <v>10</v>
      </c>
      <c r="N11" s="222">
        <f t="shared" si="1"/>
        <v>11</v>
      </c>
      <c r="O11" s="222">
        <f t="shared" si="1"/>
        <v>12</v>
      </c>
      <c r="P11" s="222">
        <f t="shared" si="1"/>
        <v>13</v>
      </c>
      <c r="Q11" s="222">
        <f t="shared" si="1"/>
        <v>14</v>
      </c>
      <c r="R11" s="222">
        <f t="shared" si="1"/>
        <v>15</v>
      </c>
      <c r="S11" s="222">
        <f t="shared" si="1"/>
        <v>16</v>
      </c>
      <c r="T11" s="222">
        <f t="shared" si="1"/>
        <v>17</v>
      </c>
      <c r="U11" s="222">
        <f t="shared" si="1"/>
        <v>18</v>
      </c>
      <c r="V11" s="222">
        <f t="shared" si="1"/>
        <v>19</v>
      </c>
      <c r="W11" s="222">
        <f t="shared" si="1"/>
        <v>20</v>
      </c>
      <c r="X11" s="223">
        <f t="shared" si="1"/>
        <v>21</v>
      </c>
    </row>
    <row r="12" spans="2:27" x14ac:dyDescent="0.25">
      <c r="B12" s="16" t="s">
        <v>129</v>
      </c>
      <c r="C12" s="7"/>
      <c r="D12" s="7"/>
      <c r="E12" s="7"/>
      <c r="F12" s="7"/>
      <c r="G12" s="7"/>
      <c r="H12" s="7"/>
      <c r="I12" s="7"/>
      <c r="J12" s="7"/>
      <c r="K12" s="7"/>
      <c r="L12" s="7"/>
      <c r="M12" s="7"/>
      <c r="N12" s="7"/>
      <c r="O12" s="7"/>
      <c r="P12" s="7"/>
      <c r="Q12" s="7"/>
      <c r="R12" s="7"/>
      <c r="S12" s="7"/>
      <c r="T12" s="7"/>
      <c r="U12" s="7"/>
      <c r="V12" s="7"/>
      <c r="W12" s="7"/>
      <c r="X12" s="224"/>
    </row>
    <row r="13" spans="2:27" x14ac:dyDescent="0.25">
      <c r="B13" s="231" t="s">
        <v>130</v>
      </c>
      <c r="C13" s="63" t="e">
        <f>IF('2- Datos de entrada'!$C$36="si",(C5*'2- Datos de entrada'!$C$33*'2- Datos de entrada'!$C$34*12)*(1+'2- Datos de entrada'!$C$5)^(C11-$C$11),C5*'2- Datos de entrada'!$C$33*'2- Datos de entrada'!$C$34*12)</f>
        <v>#DIV/0!</v>
      </c>
      <c r="D13" s="63" t="e">
        <f>IF('2- Datos de entrada'!$C$36="si",(D5*'2- Datos de entrada'!$C$33*'2- Datos de entrada'!$C$34*12)*(1+'2- Datos de entrada'!$C$5)^(D11-$C$11),D5*'2- Datos de entrada'!$C$33*'2- Datos de entrada'!$C$34*12)</f>
        <v>#DIV/0!</v>
      </c>
      <c r="E13" s="63" t="e">
        <f>IF('2- Datos de entrada'!$C$36="si",(E5*'2- Datos de entrada'!$C$33*'2- Datos de entrada'!$C$34*12)*(1+'2- Datos de entrada'!$C$5)^(E11-$C$11),E5*'2- Datos de entrada'!$C$33*'2- Datos de entrada'!$C$34*12)</f>
        <v>#DIV/0!</v>
      </c>
      <c r="F13" s="63" t="e">
        <f>IF('2- Datos de entrada'!$C$36="si",(F5*'2- Datos de entrada'!$C$33*'2- Datos de entrada'!$C$34*12)*(1+'2- Datos de entrada'!$C$5)^(F11-$C$11),F5*'2- Datos de entrada'!$C$33*'2- Datos de entrada'!$C$34*12)</f>
        <v>#DIV/0!</v>
      </c>
      <c r="G13" s="63" t="e">
        <f>IF('2- Datos de entrada'!$C$36="si",(G5*'2- Datos de entrada'!$C$33*'2- Datos de entrada'!$C$34*12)*(1+'2- Datos de entrada'!$C$5)^(G11-$C$11),G5*'2- Datos de entrada'!$C$33*'2- Datos de entrada'!$C$34*12)</f>
        <v>#DIV/0!</v>
      </c>
      <c r="H13" s="63" t="e">
        <f>IF('2- Datos de entrada'!$C$36="si",(H5*'2- Datos de entrada'!$C$33*'2- Datos de entrada'!$C$34*12)*(1+'2- Datos de entrada'!$C$5)^(H11-$C$11),H5*'2- Datos de entrada'!$C$33*'2- Datos de entrada'!$C$34*12)</f>
        <v>#DIV/0!</v>
      </c>
      <c r="I13" s="63" t="e">
        <f>IF('2- Datos de entrada'!$C$36="si",(I5*'2- Datos de entrada'!$C$33*'2- Datos de entrada'!$C$34*12)*(1+'2- Datos de entrada'!$C$5)^(I11-$C$11),I5*'2- Datos de entrada'!$C$33*'2- Datos de entrada'!$C$34*12)</f>
        <v>#DIV/0!</v>
      </c>
      <c r="J13" s="63" t="e">
        <f>IF('2- Datos de entrada'!$C$36="si",(J5*'2- Datos de entrada'!$C$33*'2- Datos de entrada'!$C$34*12)*(1+'2- Datos de entrada'!$C$5)^(J11-$C$11),J5*'2- Datos de entrada'!$C$33*'2- Datos de entrada'!$C$34*12)</f>
        <v>#DIV/0!</v>
      </c>
      <c r="K13" s="63" t="e">
        <f>IF('2- Datos de entrada'!$C$36="si",(K5*'2- Datos de entrada'!$C$33*'2- Datos de entrada'!$C$34*12)*(1+'2- Datos de entrada'!$C$5)^(K11-$C$11),K5*'2- Datos de entrada'!$C$33*'2- Datos de entrada'!$C$34*12)</f>
        <v>#DIV/0!</v>
      </c>
      <c r="L13" s="63" t="e">
        <f>IF('2- Datos de entrada'!$C$36="si",(L5*'2- Datos de entrada'!$C$33*'2- Datos de entrada'!$C$34*12)*(1+'2- Datos de entrada'!$C$5)^(L11-$C$11),L5*'2- Datos de entrada'!$C$33*'2- Datos de entrada'!$C$34*12)</f>
        <v>#DIV/0!</v>
      </c>
      <c r="M13" s="63" t="e">
        <f>IF('2- Datos de entrada'!$C$36="si",(M5*'2- Datos de entrada'!$C$33*'2- Datos de entrada'!$C$34*12)*(1+'2- Datos de entrada'!$C$5)^(M11-$C$11),M5*'2- Datos de entrada'!$C$33*'2- Datos de entrada'!$C$34*12)</f>
        <v>#DIV/0!</v>
      </c>
      <c r="N13" s="63" t="e">
        <f>IF('2- Datos de entrada'!$C$36="si",(N5*'2- Datos de entrada'!$C$33*'2- Datos de entrada'!$C$34*12)*(1+'2- Datos de entrada'!$C$5)^(N11-$C$11),N5*'2- Datos de entrada'!$C$33*'2- Datos de entrada'!$C$34*12)</f>
        <v>#DIV/0!</v>
      </c>
      <c r="O13" s="63" t="e">
        <f>IF('2- Datos de entrada'!$C$36="si",(O5*'2- Datos de entrada'!$C$33*'2- Datos de entrada'!$C$34*12)*(1+'2- Datos de entrada'!$C$5)^(O11-$C$11),O5*'2- Datos de entrada'!$C$33*'2- Datos de entrada'!$C$34*12)</f>
        <v>#DIV/0!</v>
      </c>
      <c r="P13" s="63" t="e">
        <f>IF('2- Datos de entrada'!$C$36="si",(P5*'2- Datos de entrada'!$C$33*'2- Datos de entrada'!$C$34*12)*(1+'2- Datos de entrada'!$C$5)^(P11-$C$11),P5*'2- Datos de entrada'!$C$33*'2- Datos de entrada'!$C$34*12)</f>
        <v>#DIV/0!</v>
      </c>
      <c r="Q13" s="63" t="e">
        <f>IF('2- Datos de entrada'!$C$36="si",(Q5*'2- Datos de entrada'!$C$33*'2- Datos de entrada'!$C$34*12)*(1+'2- Datos de entrada'!$C$5)^(Q11-$C$11),Q5*'2- Datos de entrada'!$C$33*'2- Datos de entrada'!$C$34*12)</f>
        <v>#DIV/0!</v>
      </c>
      <c r="R13" s="63" t="e">
        <f>IF('2- Datos de entrada'!$C$36="si",(R5*'2- Datos de entrada'!$C$33*'2- Datos de entrada'!$C$34*12)*(1+'2- Datos de entrada'!$C$5)^(R11-$C$11),R5*'2- Datos de entrada'!$C$33*'2- Datos de entrada'!$C$34*12)</f>
        <v>#DIV/0!</v>
      </c>
      <c r="S13" s="63" t="e">
        <f>IF('2- Datos de entrada'!$C$36="si",(S5*'2- Datos de entrada'!$C$33*'2- Datos de entrada'!$C$34*12)*(1+'2- Datos de entrada'!$C$5)^(S11-$C$11),S5*'2- Datos de entrada'!$C$33*'2- Datos de entrada'!$C$34*12)</f>
        <v>#DIV/0!</v>
      </c>
      <c r="T13" s="63" t="e">
        <f>IF('2- Datos de entrada'!$C$36="si",(T5*'2- Datos de entrada'!$C$33*'2- Datos de entrada'!$C$34*12)*(1+'2- Datos de entrada'!$C$5)^(T11-$C$11),T5*'2- Datos de entrada'!$C$33*'2- Datos de entrada'!$C$34*12)</f>
        <v>#DIV/0!</v>
      </c>
      <c r="U13" s="63" t="e">
        <f>IF('2- Datos de entrada'!$C$36="si",(U5*'2- Datos de entrada'!$C$33*'2- Datos de entrada'!$C$34*12)*(1+'2- Datos de entrada'!$C$5)^(U11-$C$11),U5*'2- Datos de entrada'!$C$33*'2- Datos de entrada'!$C$34*12)</f>
        <v>#DIV/0!</v>
      </c>
      <c r="V13" s="63" t="e">
        <f>IF('2- Datos de entrada'!$C$36="si",(V5*'2- Datos de entrada'!$C$33*'2- Datos de entrada'!$C$34*12)*(1+'2- Datos de entrada'!$C$5)^(V11-$C$11),V5*'2- Datos de entrada'!$C$33*'2- Datos de entrada'!$C$34*12)</f>
        <v>#DIV/0!</v>
      </c>
      <c r="W13" s="63" t="e">
        <f>IF('2- Datos de entrada'!$C$36="si",(W5*'2- Datos de entrada'!$C$33*'2- Datos de entrada'!$C$34*12)*(1+'2- Datos de entrada'!$C$5)^(W11-$C$11),W5*'2- Datos de entrada'!$C$33*'2- Datos de entrada'!$C$34*12)</f>
        <v>#DIV/0!</v>
      </c>
      <c r="X13" s="225" t="e">
        <f>IF('2- Datos de entrada'!$C$36="si",(X5*'2- Datos de entrada'!$C$33*'2- Datos de entrada'!$C$34*12)*(1+'2- Datos de entrada'!$C$5)^(X11-$C$11),X5*'2- Datos de entrada'!$C$33*'2- Datos de entrada'!$C$34*12)</f>
        <v>#DIV/0!</v>
      </c>
    </row>
    <row r="14" spans="2:27" x14ac:dyDescent="0.25">
      <c r="B14" s="231" t="s">
        <v>131</v>
      </c>
      <c r="C14" s="260" t="e">
        <f>IF('2- Datos de entrada'!$C$36="si",IF(C5&lt;'2- Datos de entrada'!C13,0,((C5-'2- Datos de entrada'!C13)*('2- Datos de entrada'!$C$35))*(1+'2- Datos de entrada'!$C$5)^(C11-$C$11)),IF(C5&lt;'2- Datos de entrada'!C13,0,((C5-'2- Datos de entrada'!C13)*('2- Datos de entrada'!$C$35))))</f>
        <v>#DIV/0!</v>
      </c>
      <c r="D14" s="63" t="e">
        <f>IF('2- Datos de entrada'!$C$36="si",IF(D5&lt;C5,0,((D5-C5)*('2- Datos de entrada'!$C$35))*(1+'2- Datos de entrada'!$C$5)^(D11-$C$11)),IF(D5&lt;C5,0,((D5-C5)*('2- Datos de entrada'!$C$35))))</f>
        <v>#DIV/0!</v>
      </c>
      <c r="E14" s="63" t="e">
        <f>IF('2- Datos de entrada'!$C$36="si",IF(E5&lt;D5,0,((E5-D5)*('2- Datos de entrada'!$C$35))*(1+'2- Datos de entrada'!$C$5)^(E11-$C$11)),IF(E5&lt;D5,0,((E5-D5)*('2- Datos de entrada'!$C$35))))</f>
        <v>#DIV/0!</v>
      </c>
      <c r="F14" s="63" t="e">
        <f>IF('2- Datos de entrada'!$C$36="si",IF(F5&lt;E5,0,((F5-E5)*('2- Datos de entrada'!$C$35))*(1+'2- Datos de entrada'!$C$5)^(F11-$C$11)),IF(F5&lt;E5,0,((F5-E5)*('2- Datos de entrada'!$C$35))))</f>
        <v>#DIV/0!</v>
      </c>
      <c r="G14" s="63" t="e">
        <f>IF('2- Datos de entrada'!$C$36="si",IF(G5&lt;F5,0,((G5-F5)*('2- Datos de entrada'!$C$35))*(1+'2- Datos de entrada'!$C$5)^(G11-$C$11)),IF(G5&lt;F5,0,((G5-F5)*('2- Datos de entrada'!$C$35))))</f>
        <v>#DIV/0!</v>
      </c>
      <c r="H14" s="63" t="e">
        <f>IF('2- Datos de entrada'!$C$36="si",IF(H5&lt;G5,0,((H5-G5)*('2- Datos de entrada'!$C$35))*(1+'2- Datos de entrada'!$C$5)^(H11-$C$11)),IF(H5&lt;G5,0,((H5-G5)*('2- Datos de entrada'!$C$35))))</f>
        <v>#DIV/0!</v>
      </c>
      <c r="I14" s="63" t="e">
        <f>IF('2- Datos de entrada'!$C$36="si",IF(I5&lt;H5,0,((I5-H5)*('2- Datos de entrada'!$C$35))*(1+'2- Datos de entrada'!$C$5)^(I11-$C$11)),IF(I5&lt;H5,0,((I5-H5)*('2- Datos de entrada'!$C$35))))</f>
        <v>#DIV/0!</v>
      </c>
      <c r="J14" s="63" t="e">
        <f>IF('2- Datos de entrada'!$C$36="si",IF(J5&lt;I5,0,((J5-I5)*('2- Datos de entrada'!$C$35))*(1+'2- Datos de entrada'!$C$5)^(J11-$C$11)),IF(J5&lt;I5,0,((J5-I5)*('2- Datos de entrada'!$C$35))))</f>
        <v>#DIV/0!</v>
      </c>
      <c r="K14" s="63" t="e">
        <f>IF('2- Datos de entrada'!$C$36="si",IF(K5&lt;J5,0,((K5-J5)*('2- Datos de entrada'!$C$35))*(1+'2- Datos de entrada'!$C$5)^(K11-$C$11)),IF(K5&lt;J5,0,((K5-J5)*('2- Datos de entrada'!$C$35))))</f>
        <v>#DIV/0!</v>
      </c>
      <c r="L14" s="63" t="e">
        <f>IF('2- Datos de entrada'!$C$36="si",IF(L5&lt;K5,0,((L5-K5)*('2- Datos de entrada'!$C$35))*(1+'2- Datos de entrada'!$C$5)^(L11-$C$11)),IF(L5&lt;K5,0,((L5-K5)*('2- Datos de entrada'!$C$35))))</f>
        <v>#DIV/0!</v>
      </c>
      <c r="M14" s="63" t="e">
        <f>IF('2- Datos de entrada'!$C$36="si",IF(M5&lt;L5,0,((M5-L5)*('2- Datos de entrada'!$C$35))*(1+'2- Datos de entrada'!$C$5)^(M11-$C$11)),IF(M5&lt;L5,0,((M5-L5)*('2- Datos de entrada'!$C$35))))</f>
        <v>#DIV/0!</v>
      </c>
      <c r="N14" s="63" t="e">
        <f>IF('2- Datos de entrada'!$C$36="si",IF(N5&lt;M5,0,((N5-M5)*('2- Datos de entrada'!$C$35))*(1+'2- Datos de entrada'!$C$5)^(N11-$C$11)),IF(N5&lt;M5,0,((N5-M5)*('2- Datos de entrada'!$C$35))))</f>
        <v>#DIV/0!</v>
      </c>
      <c r="O14" s="63" t="e">
        <f>IF('2- Datos de entrada'!$C$36="si",IF(O5&lt;N5,0,((O5-N5)*('2- Datos de entrada'!$C$35))*(1+'2- Datos de entrada'!$C$5)^(O11-$C$11)),IF(O5&lt;N5,0,((O5-N5)*('2- Datos de entrada'!$C$35))))</f>
        <v>#DIV/0!</v>
      </c>
      <c r="P14" s="63" t="e">
        <f>IF('2- Datos de entrada'!$C$36="si",IF(P5&lt;O5,0,((P5-O5)*('2- Datos de entrada'!$C$35))*(1+'2- Datos de entrada'!$C$5)^(P11-$C$11)),IF(P5&lt;O5,0,((P5-O5)*('2- Datos de entrada'!$C$35))))</f>
        <v>#DIV/0!</v>
      </c>
      <c r="Q14" s="63" t="e">
        <f>IF('2- Datos de entrada'!$C$36="si",IF(Q5&lt;P5,0,((Q5-P5)*('2- Datos de entrada'!$C$35))*(1+'2- Datos de entrada'!$C$5)^(Q11-$C$11)),IF(Q5&lt;P5,0,((Q5-P5)*('2- Datos de entrada'!$C$35))))</f>
        <v>#DIV/0!</v>
      </c>
      <c r="R14" s="63" t="e">
        <f>IF('2- Datos de entrada'!$C$36="si",IF(R5&lt;Q5,0,((R5-Q5)*('2- Datos de entrada'!$C$35))*(1+'2- Datos de entrada'!$C$5)^(R11-$C$11)),IF(R5&lt;Q5,0,((R5-Q5)*('2- Datos de entrada'!$C$35))))</f>
        <v>#DIV/0!</v>
      </c>
      <c r="S14" s="63" t="e">
        <f>IF('2- Datos de entrada'!$C$36="si",IF(S5&lt;R5,0,((S5-R5)*('2- Datos de entrada'!$C$35))*(1+'2- Datos de entrada'!$C$5)^(S11-$C$11)),IF(S5&lt;R5,0,((S5-R5)*('2- Datos de entrada'!$C$35))))</f>
        <v>#DIV/0!</v>
      </c>
      <c r="T14" s="63" t="e">
        <f>IF('2- Datos de entrada'!$C$36="si",IF(T5&lt;S5,0,((T5-S5)*('2- Datos de entrada'!$C$35))*(1+'2- Datos de entrada'!$C$5)^(T11-$C$11)),IF(T5&lt;S5,0,((T5-S5)*('2- Datos de entrada'!$C$35))))</f>
        <v>#DIV/0!</v>
      </c>
      <c r="U14" s="63" t="e">
        <f>IF('2- Datos de entrada'!$C$36="si",IF(U5&lt;T5,0,((U5-T5)*('2- Datos de entrada'!$C$35))*(1+'2- Datos de entrada'!$C$5)^(U11-$C$11)),IF(U5&lt;T5,0,((U5-T5)*('2- Datos de entrada'!$C$35))))</f>
        <v>#DIV/0!</v>
      </c>
      <c r="V14" s="63" t="e">
        <f>IF('2- Datos de entrada'!$C$36="si",IF(V5&lt;U5,0,((V5-U5)*('2- Datos de entrada'!$C$35))*(1+'2- Datos de entrada'!$C$5)^(V11-$C$11)),IF(V5&lt;U5,0,((V5-U5)*('2- Datos de entrada'!$C$35))))</f>
        <v>#DIV/0!</v>
      </c>
      <c r="W14" s="63" t="e">
        <f>IF('2- Datos de entrada'!$C$36="si",IF(W5&lt;V5,0,((W5-V5)*('2- Datos de entrada'!$C$35))*(1+'2- Datos de entrada'!$C$5)^(W11-$C$11)),IF(W5&lt;V5,0,((W5-V5)*('2- Datos de entrada'!$C$35))))</f>
        <v>#DIV/0!</v>
      </c>
      <c r="X14" s="225" t="e">
        <f>IF('2- Datos de entrada'!$C$36="si",IF(X5&lt;W5,0,((X5-W5)*('2- Datos de entrada'!$C$35))*(1+'2- Datos de entrada'!$C$5)^(X11-$C$11)),IF(X5&lt;W5,0,((X5-W5)*('2- Datos de entrada'!$C$35))))</f>
        <v>#DIV/0!</v>
      </c>
    </row>
    <row r="15" spans="2:27" s="19" customFormat="1" x14ac:dyDescent="0.25">
      <c r="B15" s="231" t="s">
        <v>132</v>
      </c>
      <c r="C15" s="260">
        <f>IF('2- Datos de entrada'!$C$36="si",'2- Datos de entrada'!$C$37*(1+'2- Datos de entrada'!$C$5)^(C11-$C$11),'2- Datos de entrada'!$C$37)</f>
        <v>0</v>
      </c>
      <c r="D15" s="63">
        <f>IF('2- Datos de entrada'!$C$36="si",'2- Datos de entrada'!$C$37*(1+'2- Datos de entrada'!$C$5)^(D11-$C$11),'2- Datos de entrada'!$C$37)</f>
        <v>0</v>
      </c>
      <c r="E15" s="63">
        <f>IF('2- Datos de entrada'!$C$36="si",'2- Datos de entrada'!$C$37*(1+'2- Datos de entrada'!$C$5)^(E11-$C$11),'2- Datos de entrada'!$C$37)</f>
        <v>0</v>
      </c>
      <c r="F15" s="63">
        <f>IF('2- Datos de entrada'!$C$36="si",'2- Datos de entrada'!$C$37*(1+'2- Datos de entrada'!$C$5)^(F11-$C$11),'2- Datos de entrada'!$C$37)</f>
        <v>0</v>
      </c>
      <c r="G15" s="63">
        <f>IF('2- Datos de entrada'!$C$36="si",'2- Datos de entrada'!$C$37*(1+'2- Datos de entrada'!$C$5)^(G11-$C$11),'2- Datos de entrada'!$C$37)</f>
        <v>0</v>
      </c>
      <c r="H15" s="63">
        <f>IF('2- Datos de entrada'!$C$36="si",'2- Datos de entrada'!$C$37*(1+'2- Datos de entrada'!$C$5)^(H11-$C$11),'2- Datos de entrada'!$C$37)</f>
        <v>0</v>
      </c>
      <c r="I15" s="63">
        <f>IF('2- Datos de entrada'!$C$36="si",'2- Datos de entrada'!$C$37*(1+'2- Datos de entrada'!$C$5)^(I11-$C$11),'2- Datos de entrada'!$C$37)</f>
        <v>0</v>
      </c>
      <c r="J15" s="63">
        <f>IF('2- Datos de entrada'!$C$36="si",'2- Datos de entrada'!$C$37*(1+'2- Datos de entrada'!$C$5)^(J11-$C$11),'2- Datos de entrada'!$C$37)</f>
        <v>0</v>
      </c>
      <c r="K15" s="63">
        <f>IF('2- Datos de entrada'!$C$36="si",'2- Datos de entrada'!$C$37*(1+'2- Datos de entrada'!$C$5)^(K11-$C$11),'2- Datos de entrada'!$C$37)</f>
        <v>0</v>
      </c>
      <c r="L15" s="63">
        <f>IF('2- Datos de entrada'!$C$36="si",'2- Datos de entrada'!$C$37*(1+'2- Datos de entrada'!$C$5)^(L11-$C$11),'2- Datos de entrada'!$C$37)</f>
        <v>0</v>
      </c>
      <c r="M15" s="63">
        <f>IF('2- Datos de entrada'!$C$36="si",'2- Datos de entrada'!$C$37*(1+'2- Datos de entrada'!$C$5)^(M11-$C$11),'2- Datos de entrada'!$C$37)</f>
        <v>0</v>
      </c>
      <c r="N15" s="63">
        <f>IF('2- Datos de entrada'!$C$36="si",'2- Datos de entrada'!$C$37*(1+'2- Datos de entrada'!$C$5)^(N11-$C$11),'2- Datos de entrada'!$C$37)</f>
        <v>0</v>
      </c>
      <c r="O15" s="63">
        <f>IF('2- Datos de entrada'!$C$36="si",'2- Datos de entrada'!$C$37*(1+'2- Datos de entrada'!$C$5)^(O11-$C$11),'2- Datos de entrada'!$C$37)</f>
        <v>0</v>
      </c>
      <c r="P15" s="63">
        <f>IF('2- Datos de entrada'!$C$36="si",'2- Datos de entrada'!$C$37*(1+'2- Datos de entrada'!$C$5)^(P11-$C$11),'2- Datos de entrada'!$C$37)</f>
        <v>0</v>
      </c>
      <c r="Q15" s="63">
        <f>IF('2- Datos de entrada'!$C$36="si",'2- Datos de entrada'!$C$37*(1+'2- Datos de entrada'!$C$5)^(Q11-$C$11),'2- Datos de entrada'!$C$37)</f>
        <v>0</v>
      </c>
      <c r="R15" s="63">
        <f>IF('2- Datos de entrada'!$C$36="si",'2- Datos de entrada'!$C$37*(1+'2- Datos de entrada'!$C$5)^(R11-$C$11),'2- Datos de entrada'!$C$37)</f>
        <v>0</v>
      </c>
      <c r="S15" s="63">
        <f>IF('2- Datos de entrada'!$C$36="si",'2- Datos de entrada'!$C$37*(1+'2- Datos de entrada'!$C$5)^(S11-$C$11),'2- Datos de entrada'!$C$37)</f>
        <v>0</v>
      </c>
      <c r="T15" s="63">
        <f>IF('2- Datos de entrada'!$C$36="si",'2- Datos de entrada'!$C$37*(1+'2- Datos de entrada'!$C$5)^(T11-$C$11),'2- Datos de entrada'!$C$37)</f>
        <v>0</v>
      </c>
      <c r="U15" s="63">
        <f>IF('2- Datos de entrada'!$C$36="si",'2- Datos de entrada'!$C$37*(1+'2- Datos de entrada'!$C$5)^(U11-$C$11),'2- Datos de entrada'!$C$37)</f>
        <v>0</v>
      </c>
      <c r="V15" s="63">
        <f>IF('2- Datos de entrada'!$C$36="si",'2- Datos de entrada'!$C$37*(1+'2- Datos de entrada'!$C$5)^(V11-$C$11),'2- Datos de entrada'!$C$37)</f>
        <v>0</v>
      </c>
      <c r="W15" s="63">
        <f>IF('2- Datos de entrada'!$C$36="si",'2- Datos de entrada'!$C$37*(1+'2- Datos de entrada'!$C$5)^(W11-$C$11),'2- Datos de entrada'!$C$37)</f>
        <v>0</v>
      </c>
      <c r="X15" s="225">
        <f>IF('2- Datos de entrada'!$C$36="si",'2- Datos de entrada'!$C$37*(1+'2- Datos de entrada'!$C$5)^(X11-$C$11),'2- Datos de entrada'!$C$37)</f>
        <v>0</v>
      </c>
    </row>
    <row r="16" spans="2:27" s="19" customFormat="1" x14ac:dyDescent="0.25">
      <c r="B16" s="231" t="s">
        <v>133</v>
      </c>
      <c r="C16" s="260">
        <f>IF('2- Datos de entrada'!$C$36="si",'2- Datos de entrada'!$C$38*(1+'2- Datos de entrada'!$C$5)^(C11-$C$11),'2- Datos de entrada'!$C$38)</f>
        <v>0</v>
      </c>
      <c r="D16" s="63">
        <f>IF('2- Datos de entrada'!$C$36="si",'2- Datos de entrada'!$C$38*(1+'2- Datos de entrada'!$C$5)^(D11-$C$11),'2- Datos de entrada'!$C$38)</f>
        <v>0</v>
      </c>
      <c r="E16" s="63">
        <f>IF('2- Datos de entrada'!$C$36="si",'2- Datos de entrada'!$C$38*(1+'2- Datos de entrada'!$C$5)^(E11-$C$11),'2- Datos de entrada'!$C$38)</f>
        <v>0</v>
      </c>
      <c r="F16" s="63">
        <f>IF('2- Datos de entrada'!$C$36="si",'2- Datos de entrada'!$C$38*(1+'2- Datos de entrada'!$C$5)^(F11-$C$11),'2- Datos de entrada'!$C$38)</f>
        <v>0</v>
      </c>
      <c r="G16" s="63">
        <f>IF('2- Datos de entrada'!$C$36="si",'2- Datos de entrada'!$C$38*(1+'2- Datos de entrada'!$C$5)^(G11-$C$11),'2- Datos de entrada'!$C$38)</f>
        <v>0</v>
      </c>
      <c r="H16" s="63">
        <f>IF('2- Datos de entrada'!$C$36="si",'2- Datos de entrada'!$C$38*(1+'2- Datos de entrada'!$C$5)^(H11-$C$11),'2- Datos de entrada'!$C$38)</f>
        <v>0</v>
      </c>
      <c r="I16" s="63">
        <f>IF('2- Datos de entrada'!$C$36="si",'2- Datos de entrada'!$C$38*(1+'2- Datos de entrada'!$C$5)^(I11-$C$11),'2- Datos de entrada'!$C$38)</f>
        <v>0</v>
      </c>
      <c r="J16" s="63">
        <f>IF('2- Datos de entrada'!$C$36="si",'2- Datos de entrada'!$C$38*(1+'2- Datos de entrada'!$C$5)^(J11-$C$11),'2- Datos de entrada'!$C$38)</f>
        <v>0</v>
      </c>
      <c r="K16" s="63">
        <f>IF('2- Datos de entrada'!$C$36="si",'2- Datos de entrada'!$C$38*(1+'2- Datos de entrada'!$C$5)^(K11-$C$11),'2- Datos de entrada'!$C$38)</f>
        <v>0</v>
      </c>
      <c r="L16" s="63">
        <f>IF('2- Datos de entrada'!$C$36="si",'2- Datos de entrada'!$C$38*(1+'2- Datos de entrada'!$C$5)^(L11-$C$11),'2- Datos de entrada'!$C$38)</f>
        <v>0</v>
      </c>
      <c r="M16" s="63">
        <f>IF('2- Datos de entrada'!$C$36="si",'2- Datos de entrada'!$C$38*(1+'2- Datos de entrada'!$C$5)^(M11-$C$11),'2- Datos de entrada'!$C$38)</f>
        <v>0</v>
      </c>
      <c r="N16" s="63">
        <f>IF('2- Datos de entrada'!$C$36="si",'2- Datos de entrada'!$C$38*(1+'2- Datos de entrada'!$C$5)^(N11-$C$11),'2- Datos de entrada'!$C$38)</f>
        <v>0</v>
      </c>
      <c r="O16" s="63">
        <f>IF('2- Datos de entrada'!$C$36="si",'2- Datos de entrada'!$C$38*(1+'2- Datos de entrada'!$C$5)^(O11-$C$11),'2- Datos de entrada'!$C$38)</f>
        <v>0</v>
      </c>
      <c r="P16" s="63">
        <f>IF('2- Datos de entrada'!$C$36="si",'2- Datos de entrada'!$C$38*(1+'2- Datos de entrada'!$C$5)^(P11-$C$11),'2- Datos de entrada'!$C$38)</f>
        <v>0</v>
      </c>
      <c r="Q16" s="63">
        <f>IF('2- Datos de entrada'!$C$36="si",'2- Datos de entrada'!$C$38*(1+'2- Datos de entrada'!$C$5)^(Q11-$C$11),'2- Datos de entrada'!$C$38)</f>
        <v>0</v>
      </c>
      <c r="R16" s="63">
        <f>IF('2- Datos de entrada'!$C$36="si",'2- Datos de entrada'!$C$38*(1+'2- Datos de entrada'!$C$5)^(R11-$C$11),'2- Datos de entrada'!$C$38)</f>
        <v>0</v>
      </c>
      <c r="S16" s="63">
        <f>IF('2- Datos de entrada'!$C$36="si",'2- Datos de entrada'!$C$38*(1+'2- Datos de entrada'!$C$5)^(S11-$C$11),'2- Datos de entrada'!$C$38)</f>
        <v>0</v>
      </c>
      <c r="T16" s="63">
        <f>IF('2- Datos de entrada'!$C$36="si",'2- Datos de entrada'!$C$38*(1+'2- Datos de entrada'!$C$5)^(T11-$C$11),'2- Datos de entrada'!$C$38)</f>
        <v>0</v>
      </c>
      <c r="U16" s="63">
        <f>IF('2- Datos de entrada'!$C$36="si",'2- Datos de entrada'!$C$38*(1+'2- Datos de entrada'!$C$5)^(U11-$C$11),'2- Datos de entrada'!$C$38)</f>
        <v>0</v>
      </c>
      <c r="V16" s="63">
        <f>IF('2- Datos de entrada'!$C$36="si",'2- Datos de entrada'!$C$38*(1+'2- Datos de entrada'!$C$5)^(V11-$C$11),'2- Datos de entrada'!$C$38)</f>
        <v>0</v>
      </c>
      <c r="W16" s="63">
        <f>IF('2- Datos de entrada'!$C$36="si",'2- Datos de entrada'!$C$38*(1+'2- Datos de entrada'!$C$5)^(W11-$C$11),'2- Datos de entrada'!$C$38)</f>
        <v>0</v>
      </c>
      <c r="X16" s="225">
        <f>IF('2- Datos de entrada'!$C$36="si",'2- Datos de entrada'!$C$38*(1+'2- Datos de entrada'!$C$5)^(X11-$C$11),'2- Datos de entrada'!$C$38)</f>
        <v>0</v>
      </c>
    </row>
    <row r="17" spans="2:26" x14ac:dyDescent="0.25">
      <c r="B17" s="232" t="s">
        <v>134</v>
      </c>
      <c r="C17" s="63">
        <f>IF(C24&gt;0,IF('2- Datos de entrada'!$C$36="si",C5*'2- Datos de entrada'!$C$44*((1+'2- Datos de entrada'!$C$5)^('4-Resumen de ingresos y gastos'!C11-'2- Datos de entrada'!$C$4)),'4-Resumen de ingresos y gastos'!C5*'2- Datos de entrada'!$C$44),0)</f>
        <v>0</v>
      </c>
      <c r="D17" s="63">
        <f>IF(D24&gt;0,IF('2- Datos de entrada'!$C$36="si",D5*'2- Datos de entrada'!$C$44*((1+'2- Datos de entrada'!$C$5)^('4-Resumen de ingresos y gastos'!D11-'2- Datos de entrada'!$C$4)),'4-Resumen de ingresos y gastos'!D5*'2- Datos de entrada'!$C$44),0)</f>
        <v>0</v>
      </c>
      <c r="E17" s="63">
        <f>IF(E24&gt;0,IF('2- Datos de entrada'!$C$36="si",E5*'2- Datos de entrada'!$C$44*((1+'2- Datos de entrada'!$C$5)^('4-Resumen de ingresos y gastos'!E11-'2- Datos de entrada'!$C$4)),'4-Resumen de ingresos y gastos'!E5*'2- Datos de entrada'!$C$44),0)</f>
        <v>0</v>
      </c>
      <c r="F17" s="63">
        <f>IF(F24&gt;0,IF('2- Datos de entrada'!$C$36="si",F5*'2- Datos de entrada'!$C$44*((1+'2- Datos de entrada'!$C$5)^('4-Resumen de ingresos y gastos'!F11-'2- Datos de entrada'!$C$4)),'4-Resumen de ingresos y gastos'!F5*'2- Datos de entrada'!$C$44),0)</f>
        <v>0</v>
      </c>
      <c r="G17" s="63">
        <f>IF(G24&gt;0,IF('2- Datos de entrada'!$C$36="si",G5*'2- Datos de entrada'!$C$44*((1+'2- Datos de entrada'!$C$5)^('4-Resumen de ingresos y gastos'!G11-'2- Datos de entrada'!$C$4)),'4-Resumen de ingresos y gastos'!G5*'2- Datos de entrada'!$C$44),0)</f>
        <v>0</v>
      </c>
      <c r="H17" s="63">
        <f>IF(H24&gt;0,IF('2- Datos de entrada'!$C$36="si",H5*'2- Datos de entrada'!$C$44*((1+'2- Datos de entrada'!$C$5)^('4-Resumen de ingresos y gastos'!H11-'2- Datos de entrada'!$C$4)),'4-Resumen de ingresos y gastos'!H5*'2- Datos de entrada'!$C$44),0)</f>
        <v>0</v>
      </c>
      <c r="I17" s="63">
        <f>IF(I24&gt;0,IF('2- Datos de entrada'!$C$36="si",I5*'2- Datos de entrada'!$C$44*((1+'2- Datos de entrada'!$C$5)^('4-Resumen de ingresos y gastos'!I11-'2- Datos de entrada'!$C$4)),'4-Resumen de ingresos y gastos'!I5*'2- Datos de entrada'!$C$44),0)</f>
        <v>0</v>
      </c>
      <c r="J17" s="63">
        <f>IF(J24&gt;0,IF('2- Datos de entrada'!$C$36="si",J5*'2- Datos de entrada'!$C$44*((1+'2- Datos de entrada'!$C$5)^('4-Resumen de ingresos y gastos'!J11-'2- Datos de entrada'!$C$4)),'4-Resumen de ingresos y gastos'!J5*'2- Datos de entrada'!$C$44),0)</f>
        <v>0</v>
      </c>
      <c r="K17" s="63">
        <f>IF(K24&gt;0,IF('2- Datos de entrada'!$C$36="si",K5*'2- Datos de entrada'!$C$44*((1+'2- Datos de entrada'!$C$5)^('4-Resumen de ingresos y gastos'!K11-'2- Datos de entrada'!$C$4)),'4-Resumen de ingresos y gastos'!K5*'2- Datos de entrada'!$C$44),0)</f>
        <v>0</v>
      </c>
      <c r="L17" s="63">
        <f>IF(L24&gt;0,IF('2- Datos de entrada'!$C$36="si",L5*'2- Datos de entrada'!$C$44*((1+'2- Datos de entrada'!$C$5)^('4-Resumen de ingresos y gastos'!L11-'2- Datos de entrada'!$C$4)),'4-Resumen de ingresos y gastos'!L5*'2- Datos de entrada'!$C$44),0)</f>
        <v>0</v>
      </c>
      <c r="M17" s="63">
        <f>IF(M24&gt;0,IF('2- Datos de entrada'!$C$36="si",M5*'2- Datos de entrada'!$C$44*((1+'2- Datos de entrada'!$C$5)^('4-Resumen de ingresos y gastos'!M11-'2- Datos de entrada'!$C$4)),'4-Resumen de ingresos y gastos'!M5*'2- Datos de entrada'!$C$44),0)</f>
        <v>0</v>
      </c>
      <c r="N17" s="63">
        <f>IF(N24&gt;0,IF('2- Datos de entrada'!$C$36="si",N5*'2- Datos de entrada'!$C$44*((1+'2- Datos de entrada'!$C$5)^('4-Resumen de ingresos y gastos'!N11-'2- Datos de entrada'!$C$4)),'4-Resumen de ingresos y gastos'!N5*'2- Datos de entrada'!$C$44),0)</f>
        <v>0</v>
      </c>
      <c r="O17" s="63">
        <f>IF(O24&gt;0,IF('2- Datos de entrada'!$C$36="si",O5*'2- Datos de entrada'!$C$44*((1+'2- Datos de entrada'!$C$5)^('4-Resumen de ingresos y gastos'!O11-'2- Datos de entrada'!$C$4)),'4-Resumen de ingresos y gastos'!O5*'2- Datos de entrada'!$C$44),0)</f>
        <v>0</v>
      </c>
      <c r="P17" s="63">
        <f>IF(P24&gt;0,IF('2- Datos de entrada'!$C$36="si",P5*'2- Datos de entrada'!$C$44*((1+'2- Datos de entrada'!$C$5)^('4-Resumen de ingresos y gastos'!P11-'2- Datos de entrada'!$C$4)),'4-Resumen de ingresos y gastos'!P5*'2- Datos de entrada'!$C$44),0)</f>
        <v>0</v>
      </c>
      <c r="Q17" s="63">
        <f>IF(Q24&gt;0,IF('2- Datos de entrada'!$C$36="si",Q5*'2- Datos de entrada'!$C$44*((1+'2- Datos de entrada'!$C$5)^('4-Resumen de ingresos y gastos'!Q11-'2- Datos de entrada'!$C$4)),'4-Resumen de ingresos y gastos'!Q5*'2- Datos de entrada'!$C$44),0)</f>
        <v>0</v>
      </c>
      <c r="R17" s="63">
        <f>IF(R24&gt;0,IF('2- Datos de entrada'!$C$36="si",R5*'2- Datos de entrada'!$C$44*((1+'2- Datos de entrada'!$C$5)^('4-Resumen de ingresos y gastos'!R11-'2- Datos de entrada'!$C$4)),'4-Resumen de ingresos y gastos'!R5*'2- Datos de entrada'!$C$44),0)</f>
        <v>0</v>
      </c>
      <c r="S17" s="63">
        <f>IF(S24&gt;0,IF('2- Datos de entrada'!$C$36="si",S5*'2- Datos de entrada'!$C$44*((1+'2- Datos de entrada'!$C$5)^('4-Resumen de ingresos y gastos'!S11-'2- Datos de entrada'!$C$4)),'4-Resumen de ingresos y gastos'!S5*'2- Datos de entrada'!$C$44),0)</f>
        <v>0</v>
      </c>
      <c r="T17" s="63">
        <f>IF(T24&gt;0,IF('2- Datos de entrada'!$C$36="si",T5*'2- Datos de entrada'!$C$44*((1+'2- Datos de entrada'!$C$5)^('4-Resumen de ingresos y gastos'!T11-'2- Datos de entrada'!$C$4)),'4-Resumen de ingresos y gastos'!T5*'2- Datos de entrada'!$C$44),0)</f>
        <v>0</v>
      </c>
      <c r="U17" s="63">
        <f>IF(U24&gt;0,IF('2- Datos de entrada'!$C$36="si",U5*'2- Datos de entrada'!$C$44*((1+'2- Datos de entrada'!$C$5)^('4-Resumen de ingresos y gastos'!U11-'2- Datos de entrada'!$C$4)),'4-Resumen de ingresos y gastos'!U5*'2- Datos de entrada'!$C$44),0)</f>
        <v>0</v>
      </c>
      <c r="V17" s="63">
        <f>IF(V24&gt;0,IF('2- Datos de entrada'!$C$36="si",V5*'2- Datos de entrada'!$C$44*((1+'2- Datos de entrada'!$C$5)^('4-Resumen de ingresos y gastos'!V11-'2- Datos de entrada'!$C$4)),'4-Resumen de ingresos y gastos'!V5*'2- Datos de entrada'!$C$44),0)</f>
        <v>0</v>
      </c>
      <c r="W17" s="63">
        <f>IF(W24&gt;0,IF('2- Datos de entrada'!$C$36="si",W5*'2- Datos de entrada'!$C$44*((1+'2- Datos de entrada'!$C$5)^('4-Resumen de ingresos y gastos'!W11-'2- Datos de entrada'!$C$4)),'4-Resumen de ingresos y gastos'!W5*'2- Datos de entrada'!$C$44),0)</f>
        <v>0</v>
      </c>
      <c r="X17" s="225">
        <f>IF(X24&gt;0,IF('2- Datos de entrada'!$C$36="si",X5*'2- Datos de entrada'!$C$44*((1+'2- Datos de entrada'!$C$5)^('4-Resumen de ingresos y gastos'!X11-'2- Datos de entrada'!$C$4)),'4-Resumen de ingresos y gastos'!X5*'2- Datos de entrada'!$C$44),0)</f>
        <v>0</v>
      </c>
    </row>
    <row r="18" spans="2:26" s="19" customFormat="1" x14ac:dyDescent="0.25">
      <c r="B18" s="231" t="s">
        <v>63</v>
      </c>
      <c r="C18" s="63">
        <f>('2- Datos de entrada'!$C$39*'2- Datos de entrada'!$C$40)*(1+'2- Datos de entrada'!$C$40)^('4-Resumen de ingresos y gastos'!C$11-'2- Datos de entrada'!$C$4)</f>
        <v>0</v>
      </c>
      <c r="D18" s="63">
        <f>('2- Datos de entrada'!$C$39*'2- Datos de entrada'!$C$40)*(1+'2- Datos de entrada'!$C$40)^('4-Resumen de ingresos y gastos'!D$11-'2- Datos de entrada'!$C$4)</f>
        <v>0</v>
      </c>
      <c r="E18" s="63">
        <f>('2- Datos de entrada'!$C$39*'2- Datos de entrada'!$C$40)*(1+'2- Datos de entrada'!$C$40)^('4-Resumen de ingresos y gastos'!E$11-'2- Datos de entrada'!$C$4)</f>
        <v>0</v>
      </c>
      <c r="F18" s="63">
        <f>('2- Datos de entrada'!$C$39*'2- Datos de entrada'!$C$40)*(1+'2- Datos de entrada'!$C$40)^('4-Resumen de ingresos y gastos'!F$11-'2- Datos de entrada'!$C$4)</f>
        <v>0</v>
      </c>
      <c r="G18" s="63">
        <f>('2- Datos de entrada'!$C$39*'2- Datos de entrada'!$C$40)*(1+'2- Datos de entrada'!$C$40)^('4-Resumen de ingresos y gastos'!G$11-'2- Datos de entrada'!$C$4)</f>
        <v>0</v>
      </c>
      <c r="H18" s="63">
        <f>('2- Datos de entrada'!$C$39*'2- Datos de entrada'!$C$40)*(1+'2- Datos de entrada'!$C$40)^('4-Resumen de ingresos y gastos'!H$11-'2- Datos de entrada'!$C$4)</f>
        <v>0</v>
      </c>
      <c r="I18" s="63">
        <f>('2- Datos de entrada'!$C$39*'2- Datos de entrada'!$C$40)*(1+'2- Datos de entrada'!$C$40)^('4-Resumen de ingresos y gastos'!I$11-'2- Datos de entrada'!$C$4)</f>
        <v>0</v>
      </c>
      <c r="J18" s="63">
        <f>('2- Datos de entrada'!$C$39*'2- Datos de entrada'!$C$40)*(1+'2- Datos de entrada'!$C$40)^('4-Resumen de ingresos y gastos'!J$11-'2- Datos de entrada'!$C$4)</f>
        <v>0</v>
      </c>
      <c r="K18" s="63">
        <f>('2- Datos de entrada'!$C$39*'2- Datos de entrada'!$C$40)*(1+'2- Datos de entrada'!$C$40)^('4-Resumen de ingresos y gastos'!K$11-'2- Datos de entrada'!$C$4)</f>
        <v>0</v>
      </c>
      <c r="L18" s="63">
        <f>('2- Datos de entrada'!$C$39*'2- Datos de entrada'!$C$40)*(1+'2- Datos de entrada'!$C$40)^('4-Resumen de ingresos y gastos'!L$11-'2- Datos de entrada'!$C$4)</f>
        <v>0</v>
      </c>
      <c r="M18" s="63">
        <f>('2- Datos de entrada'!$C$39*'2- Datos de entrada'!$C$40)*(1+'2- Datos de entrada'!$C$40)^('4-Resumen de ingresos y gastos'!M$11-'2- Datos de entrada'!$C$4)</f>
        <v>0</v>
      </c>
      <c r="N18" s="63">
        <f>('2- Datos de entrada'!$C$39*'2- Datos de entrada'!$C$40)*(1+'2- Datos de entrada'!$C$40)^('4-Resumen de ingresos y gastos'!N$11-'2- Datos de entrada'!$C$4)</f>
        <v>0</v>
      </c>
      <c r="O18" s="63">
        <f>('2- Datos de entrada'!$C$39*'2- Datos de entrada'!$C$40)*(1+'2- Datos de entrada'!$C$40)^('4-Resumen de ingresos y gastos'!O$11-'2- Datos de entrada'!$C$4)</f>
        <v>0</v>
      </c>
      <c r="P18" s="63">
        <f>('2- Datos de entrada'!$C$39*'2- Datos de entrada'!$C$40)*(1+'2- Datos de entrada'!$C$40)^('4-Resumen de ingresos y gastos'!P$11-'2- Datos de entrada'!$C$4)</f>
        <v>0</v>
      </c>
      <c r="Q18" s="63">
        <f>('2- Datos de entrada'!$C$39*'2- Datos de entrada'!$C$40)*(1+'2- Datos de entrada'!$C$40)^('4-Resumen de ingresos y gastos'!Q$11-'2- Datos de entrada'!$C$4)</f>
        <v>0</v>
      </c>
      <c r="R18" s="63">
        <f>('2- Datos de entrada'!$C$39*'2- Datos de entrada'!$C$40)*(1+'2- Datos de entrada'!$C$40)^('4-Resumen de ingresos y gastos'!R$11-'2- Datos de entrada'!$C$4)</f>
        <v>0</v>
      </c>
      <c r="S18" s="63">
        <f>('2- Datos de entrada'!$C$39*'2- Datos de entrada'!$C$40)*(1+'2- Datos de entrada'!$C$40)^('4-Resumen de ingresos y gastos'!S$11-'2- Datos de entrada'!$C$4)</f>
        <v>0</v>
      </c>
      <c r="T18" s="63">
        <f>('2- Datos de entrada'!$C$39*'2- Datos de entrada'!$C$40)*(1+'2- Datos de entrada'!$C$40)^('4-Resumen de ingresos y gastos'!T$11-'2- Datos de entrada'!$C$4)</f>
        <v>0</v>
      </c>
      <c r="U18" s="63">
        <f>('2- Datos de entrada'!$C$39*'2- Datos de entrada'!$C$40)*(1+'2- Datos de entrada'!$C$40)^('4-Resumen de ingresos y gastos'!U$11-'2- Datos de entrada'!$C$4)</f>
        <v>0</v>
      </c>
      <c r="V18" s="63">
        <f>('2- Datos de entrada'!$C$39*'2- Datos de entrada'!$C$40)*(1+'2- Datos de entrada'!$C$40)^('4-Resumen de ingresos y gastos'!V$11-'2- Datos de entrada'!$C$4)</f>
        <v>0</v>
      </c>
      <c r="W18" s="63">
        <f>('2- Datos de entrada'!$C$39*'2- Datos de entrada'!$C$40)*(1+'2- Datos de entrada'!$C$40)^('4-Resumen de ingresos y gastos'!W$11-'2- Datos de entrada'!$C$4)</f>
        <v>0</v>
      </c>
      <c r="X18" s="225">
        <f>('2- Datos de entrada'!$C$39*'2- Datos de entrada'!$C$40)*(1+'2- Datos de entrada'!$C$40)^('4-Resumen de ingresos y gastos'!X$11-'2- Datos de entrada'!$C$4)</f>
        <v>0</v>
      </c>
    </row>
    <row r="19" spans="2:26" s="19" customFormat="1" x14ac:dyDescent="0.25">
      <c r="B19" s="231" t="s">
        <v>135</v>
      </c>
      <c r="C19" s="63">
        <f>('2- Datos de entrada'!$C$42*'2- Datos de entrada'!$C$43)*(1+'2- Datos de entrada'!$C$43)^('4-Resumen de ingresos y gastos'!C$11-'2- Datos de entrada'!$C$4)</f>
        <v>0</v>
      </c>
      <c r="D19" s="63">
        <f>('2- Datos de entrada'!$C$42*'2- Datos de entrada'!$C$43)*(1+'2- Datos de entrada'!$C$43)^('4-Resumen de ingresos y gastos'!D$11-'2- Datos de entrada'!$C$4)</f>
        <v>0</v>
      </c>
      <c r="E19" s="63">
        <f>('2- Datos de entrada'!$C$42*'2- Datos de entrada'!$C$43)*(1+'2- Datos de entrada'!$C$43)^('4-Resumen de ingresos y gastos'!E$11-'2- Datos de entrada'!$C$4)</f>
        <v>0</v>
      </c>
      <c r="F19" s="63">
        <f>('2- Datos de entrada'!$C$42*'2- Datos de entrada'!$C$43)*(1+'2- Datos de entrada'!$C$43)^('4-Resumen de ingresos y gastos'!F$11-'2- Datos de entrada'!$C$4)</f>
        <v>0</v>
      </c>
      <c r="G19" s="63">
        <f>('2- Datos de entrada'!$C$42*'2- Datos de entrada'!$C$43)*(1+'2- Datos de entrada'!$C$43)^('4-Resumen de ingresos y gastos'!G$11-'2- Datos de entrada'!$C$4)</f>
        <v>0</v>
      </c>
      <c r="H19" s="63">
        <f>('2- Datos de entrada'!$C$42*'2- Datos de entrada'!$C$43)*(1+'2- Datos de entrada'!$C$43)^('4-Resumen de ingresos y gastos'!H$11-'2- Datos de entrada'!$C$4)</f>
        <v>0</v>
      </c>
      <c r="I19" s="63">
        <f>('2- Datos de entrada'!$C$42*'2- Datos de entrada'!$C$43)*(1+'2- Datos de entrada'!$C$43)^('4-Resumen de ingresos y gastos'!I$11-'2- Datos de entrada'!$C$4)</f>
        <v>0</v>
      </c>
      <c r="J19" s="63">
        <f>('2- Datos de entrada'!$C$42*'2- Datos de entrada'!$C$43)*(1+'2- Datos de entrada'!$C$43)^('4-Resumen de ingresos y gastos'!J$11-'2- Datos de entrada'!$C$4)</f>
        <v>0</v>
      </c>
      <c r="K19" s="260">
        <f>('2- Datos de entrada'!$C$42*'2- Datos de entrada'!$C$43)*(1+'2- Datos de entrada'!$C$43)^('4-Resumen de ingresos y gastos'!K$11-'2- Datos de entrada'!$C$4)</f>
        <v>0</v>
      </c>
      <c r="L19" s="260">
        <f>('2- Datos de entrada'!$C$42*'2- Datos de entrada'!$C$43)*(1+'2- Datos de entrada'!$C$43)^('4-Resumen de ingresos y gastos'!L$11-'2- Datos de entrada'!$C$4)</f>
        <v>0</v>
      </c>
      <c r="M19" s="260">
        <f>('2- Datos de entrada'!$C$42*'2- Datos de entrada'!$C$43)*(1+'2- Datos de entrada'!$C$43)^('4-Resumen de ingresos y gastos'!M$11-'2- Datos de entrada'!$C$4)</f>
        <v>0</v>
      </c>
      <c r="N19" s="260">
        <f>('2- Datos de entrada'!$C$42*'2- Datos de entrada'!$C$43)*(1+'2- Datos de entrada'!$C$43)^('4-Resumen de ingresos y gastos'!N$11-'2- Datos de entrada'!$C$4)</f>
        <v>0</v>
      </c>
      <c r="O19" s="260">
        <f>('2- Datos de entrada'!$C$42*'2- Datos de entrada'!$C$43)*(1+'2- Datos de entrada'!$C$43)^('4-Resumen de ingresos y gastos'!O$11-'2- Datos de entrada'!$C$4)</f>
        <v>0</v>
      </c>
      <c r="P19" s="260">
        <f>('2- Datos de entrada'!$C$42*'2- Datos de entrada'!$C$43)*(1+'2- Datos de entrada'!$C$43)^('4-Resumen de ingresos y gastos'!P$11-'2- Datos de entrada'!$C$4)</f>
        <v>0</v>
      </c>
      <c r="Q19" s="260">
        <f>('2- Datos de entrada'!$C$42*'2- Datos de entrada'!$C$43)*(1+'2- Datos de entrada'!$C$43)^('4-Resumen de ingresos y gastos'!Q$11-'2- Datos de entrada'!$C$4)</f>
        <v>0</v>
      </c>
      <c r="R19" s="260">
        <f>('2- Datos de entrada'!$C$42*'2- Datos de entrada'!$C$43)*(1+'2- Datos de entrada'!$C$43)^('4-Resumen de ingresos y gastos'!R$11-'2- Datos de entrada'!$C$4)</f>
        <v>0</v>
      </c>
      <c r="S19" s="260">
        <f>('2- Datos de entrada'!$C$42*'2- Datos de entrada'!$C$43)*(1+'2- Datos de entrada'!$C$43)^('4-Resumen de ingresos y gastos'!S$11-'2- Datos de entrada'!$C$4)</f>
        <v>0</v>
      </c>
      <c r="T19" s="260">
        <f>('2- Datos de entrada'!$C$42*'2- Datos de entrada'!$C$43)*(1+'2- Datos de entrada'!$C$43)^('4-Resumen de ingresos y gastos'!T$11-'2- Datos de entrada'!$C$4)</f>
        <v>0</v>
      </c>
      <c r="U19" s="260">
        <f>('2- Datos de entrada'!$C$42*'2- Datos de entrada'!$C$43)*(1+'2- Datos de entrada'!$C$43)^('4-Resumen de ingresos y gastos'!U$11-'2- Datos de entrada'!$C$4)</f>
        <v>0</v>
      </c>
      <c r="V19" s="260">
        <f>('2- Datos de entrada'!$C$42*'2- Datos de entrada'!$C$43)*(1+'2- Datos de entrada'!$C$43)^('4-Resumen de ingresos y gastos'!V$11-'2- Datos de entrada'!$C$4)</f>
        <v>0</v>
      </c>
      <c r="W19" s="260">
        <f>('2- Datos de entrada'!$C$42*'2- Datos de entrada'!$C$43)*(1+'2- Datos de entrada'!$C$43)^('4-Resumen de ingresos y gastos'!W$11-'2- Datos de entrada'!$C$4)</f>
        <v>0</v>
      </c>
      <c r="X19" s="261">
        <f>('2- Datos de entrada'!$C$42*'2- Datos de entrada'!$C$43)*(1+'2- Datos de entrada'!$C$43)^('4-Resumen de ingresos y gastos'!X$11-'2- Datos de entrada'!$C$4)</f>
        <v>0</v>
      </c>
    </row>
    <row r="20" spans="2:26" s="98" customFormat="1" ht="15.75" thickBot="1" x14ac:dyDescent="0.3">
      <c r="B20" s="4" t="s">
        <v>138</v>
      </c>
      <c r="C20" s="64" t="e">
        <f t="shared" ref="C20:X20" si="2">SUM(C13:C19)</f>
        <v>#DIV/0!</v>
      </c>
      <c r="D20" s="64" t="e">
        <f t="shared" si="2"/>
        <v>#DIV/0!</v>
      </c>
      <c r="E20" s="64" t="e">
        <f t="shared" si="2"/>
        <v>#DIV/0!</v>
      </c>
      <c r="F20" s="64" t="e">
        <f t="shared" si="2"/>
        <v>#DIV/0!</v>
      </c>
      <c r="G20" s="64" t="e">
        <f t="shared" si="2"/>
        <v>#DIV/0!</v>
      </c>
      <c r="H20" s="64" t="e">
        <f t="shared" si="2"/>
        <v>#DIV/0!</v>
      </c>
      <c r="I20" s="64" t="e">
        <f t="shared" si="2"/>
        <v>#DIV/0!</v>
      </c>
      <c r="J20" s="64" t="e">
        <f t="shared" si="2"/>
        <v>#DIV/0!</v>
      </c>
      <c r="K20" s="64" t="e">
        <f t="shared" si="2"/>
        <v>#DIV/0!</v>
      </c>
      <c r="L20" s="64" t="e">
        <f t="shared" si="2"/>
        <v>#DIV/0!</v>
      </c>
      <c r="M20" s="64" t="e">
        <f t="shared" si="2"/>
        <v>#DIV/0!</v>
      </c>
      <c r="N20" s="64" t="e">
        <f t="shared" si="2"/>
        <v>#DIV/0!</v>
      </c>
      <c r="O20" s="64" t="e">
        <f t="shared" si="2"/>
        <v>#DIV/0!</v>
      </c>
      <c r="P20" s="64" t="e">
        <f t="shared" si="2"/>
        <v>#DIV/0!</v>
      </c>
      <c r="Q20" s="64" t="e">
        <f t="shared" si="2"/>
        <v>#DIV/0!</v>
      </c>
      <c r="R20" s="64" t="e">
        <f t="shared" si="2"/>
        <v>#DIV/0!</v>
      </c>
      <c r="S20" s="64" t="e">
        <f t="shared" si="2"/>
        <v>#DIV/0!</v>
      </c>
      <c r="T20" s="64" t="e">
        <f t="shared" si="2"/>
        <v>#DIV/0!</v>
      </c>
      <c r="U20" s="64" t="e">
        <f t="shared" si="2"/>
        <v>#DIV/0!</v>
      </c>
      <c r="V20" s="64" t="e">
        <f t="shared" si="2"/>
        <v>#DIV/0!</v>
      </c>
      <c r="W20" s="64" t="e">
        <f t="shared" si="2"/>
        <v>#DIV/0!</v>
      </c>
      <c r="X20" s="226" t="e">
        <f t="shared" si="2"/>
        <v>#DIV/0!</v>
      </c>
    </row>
    <row r="21" spans="2:26" ht="15.75" thickBot="1" x14ac:dyDescent="0.3">
      <c r="B21" s="8"/>
      <c r="C21" s="65"/>
      <c r="D21" s="65"/>
      <c r="E21" s="65"/>
      <c r="F21" s="65"/>
      <c r="G21" s="65"/>
      <c r="H21" s="65"/>
      <c r="I21" s="65"/>
      <c r="J21" s="65"/>
      <c r="K21" s="65"/>
      <c r="L21" s="65"/>
      <c r="M21" s="65"/>
      <c r="N21" s="65"/>
      <c r="O21" s="65"/>
      <c r="P21" s="65"/>
      <c r="Q21" s="65"/>
      <c r="R21" s="65"/>
      <c r="S21" s="65"/>
      <c r="T21" s="65"/>
      <c r="U21" s="65"/>
      <c r="V21" s="65"/>
      <c r="W21" s="65"/>
      <c r="X21" s="227"/>
    </row>
    <row r="22" spans="2:26" x14ac:dyDescent="0.25">
      <c r="B22" s="49" t="s">
        <v>139</v>
      </c>
      <c r="C22" s="66"/>
      <c r="D22" s="67"/>
      <c r="E22" s="68"/>
      <c r="F22" s="68"/>
      <c r="G22" s="68"/>
      <c r="H22" s="68"/>
      <c r="I22" s="68"/>
      <c r="J22" s="68"/>
      <c r="K22" s="68"/>
      <c r="L22" s="68"/>
      <c r="M22" s="68"/>
      <c r="N22" s="68"/>
      <c r="O22" s="68"/>
      <c r="P22" s="68"/>
      <c r="Q22" s="68"/>
      <c r="R22" s="68"/>
      <c r="S22" s="68"/>
      <c r="T22" s="68"/>
      <c r="U22" s="68"/>
      <c r="V22" s="68"/>
      <c r="W22" s="68"/>
      <c r="X22" s="69"/>
    </row>
    <row r="23" spans="2:26" x14ac:dyDescent="0.25">
      <c r="B23" s="229" t="s">
        <v>136</v>
      </c>
      <c r="C23" s="63">
        <f>'3-Proyección de gastos'!H30</f>
        <v>0</v>
      </c>
      <c r="D23" s="63">
        <f>'3-Proyección de gastos'!I30</f>
        <v>0</v>
      </c>
      <c r="E23" s="63">
        <f>'3-Proyección de gastos'!J30</f>
        <v>0</v>
      </c>
      <c r="F23" s="63">
        <f>'3-Proyección de gastos'!K30</f>
        <v>0</v>
      </c>
      <c r="G23" s="63">
        <f>'3-Proyección de gastos'!L30</f>
        <v>0</v>
      </c>
      <c r="H23" s="63">
        <f>'3-Proyección de gastos'!M30</f>
        <v>0</v>
      </c>
      <c r="I23" s="63">
        <f>'3-Proyección de gastos'!N30</f>
        <v>0</v>
      </c>
      <c r="J23" s="63">
        <f>'3-Proyección de gastos'!O30</f>
        <v>0</v>
      </c>
      <c r="K23" s="63">
        <f>'3-Proyección de gastos'!P30</f>
        <v>0</v>
      </c>
      <c r="L23" s="63">
        <f>'3-Proyección de gastos'!Q30</f>
        <v>0</v>
      </c>
      <c r="M23" s="63">
        <f>'3-Proyección de gastos'!R30</f>
        <v>0</v>
      </c>
      <c r="N23" s="63">
        <f>'3-Proyección de gastos'!S30</f>
        <v>0</v>
      </c>
      <c r="O23" s="63">
        <f>'3-Proyección de gastos'!T30</f>
        <v>0</v>
      </c>
      <c r="P23" s="63">
        <f>'3-Proyección de gastos'!U30</f>
        <v>0</v>
      </c>
      <c r="Q23" s="63">
        <f>'3-Proyección de gastos'!V30</f>
        <v>0</v>
      </c>
      <c r="R23" s="63">
        <f>'3-Proyección de gastos'!W30</f>
        <v>0</v>
      </c>
      <c r="S23" s="63">
        <f>'3-Proyección de gastos'!X30</f>
        <v>0</v>
      </c>
      <c r="T23" s="63">
        <f>'3-Proyección de gastos'!Y30</f>
        <v>0</v>
      </c>
      <c r="U23" s="63">
        <f>'3-Proyección de gastos'!Z30</f>
        <v>0</v>
      </c>
      <c r="V23" s="63">
        <f>'3-Proyección de gastos'!AA30</f>
        <v>0</v>
      </c>
      <c r="W23" s="63">
        <f>'3-Proyección de gastos'!AB30</f>
        <v>0</v>
      </c>
      <c r="X23" s="225">
        <f>'3-Proyección de gastos'!AC30</f>
        <v>0</v>
      </c>
      <c r="Y23" s="27"/>
      <c r="Z23" s="27"/>
    </row>
    <row r="24" spans="2:26" s="19" customFormat="1" x14ac:dyDescent="0.25">
      <c r="B24" s="229" t="s">
        <v>142</v>
      </c>
      <c r="C24" s="63">
        <f>'3-Proyección de gastos'!H43</f>
        <v>0</v>
      </c>
      <c r="D24" s="63">
        <f>'3-Proyección de gastos'!I43</f>
        <v>0</v>
      </c>
      <c r="E24" s="63">
        <f>'3-Proyección de gastos'!J43</f>
        <v>0</v>
      </c>
      <c r="F24" s="63">
        <f>'3-Proyección de gastos'!K43</f>
        <v>0</v>
      </c>
      <c r="G24" s="63">
        <f>'3-Proyección de gastos'!L43</f>
        <v>0</v>
      </c>
      <c r="H24" s="63">
        <f>'3-Proyección de gastos'!M43</f>
        <v>0</v>
      </c>
      <c r="I24" s="63">
        <f>'3-Proyección de gastos'!N43</f>
        <v>0</v>
      </c>
      <c r="J24" s="63">
        <f>'3-Proyección de gastos'!O43</f>
        <v>0</v>
      </c>
      <c r="K24" s="63">
        <f>'3-Proyección de gastos'!P43</f>
        <v>0</v>
      </c>
      <c r="L24" s="63">
        <f>'3-Proyección de gastos'!Q43</f>
        <v>0</v>
      </c>
      <c r="M24" s="63">
        <f>'3-Proyección de gastos'!R43</f>
        <v>0</v>
      </c>
      <c r="N24" s="63">
        <f>'3-Proyección de gastos'!S43</f>
        <v>0</v>
      </c>
      <c r="O24" s="63">
        <f>'3-Proyección de gastos'!T43</f>
        <v>0</v>
      </c>
      <c r="P24" s="63">
        <f>'3-Proyección de gastos'!U43</f>
        <v>0</v>
      </c>
      <c r="Q24" s="63">
        <f>'3-Proyección de gastos'!V43</f>
        <v>0</v>
      </c>
      <c r="R24" s="63">
        <f>'3-Proyección de gastos'!W43</f>
        <v>0</v>
      </c>
      <c r="S24" s="63">
        <f>'3-Proyección de gastos'!X43</f>
        <v>0</v>
      </c>
      <c r="T24" s="63">
        <f>'3-Proyección de gastos'!Y43</f>
        <v>0</v>
      </c>
      <c r="U24" s="63">
        <f>'3-Proyección de gastos'!Z43</f>
        <v>0</v>
      </c>
      <c r="V24" s="63">
        <f>'3-Proyección de gastos'!AA43</f>
        <v>0</v>
      </c>
      <c r="W24" s="63">
        <f>'3-Proyección de gastos'!AB43</f>
        <v>0</v>
      </c>
      <c r="X24" s="225">
        <f>'3-Proyección de gastos'!AC43</f>
        <v>0</v>
      </c>
      <c r="Y24" s="27"/>
      <c r="Z24" s="27"/>
    </row>
    <row r="25" spans="2:26" s="98" customFormat="1" ht="15.75" thickBot="1" x14ac:dyDescent="0.3">
      <c r="B25" s="230" t="s">
        <v>137</v>
      </c>
      <c r="C25" s="70">
        <f t="shared" ref="C25:X25" si="3">SUM(C23:C24)</f>
        <v>0</v>
      </c>
      <c r="D25" s="70">
        <f t="shared" si="3"/>
        <v>0</v>
      </c>
      <c r="E25" s="70">
        <f t="shared" si="3"/>
        <v>0</v>
      </c>
      <c r="F25" s="70">
        <f t="shared" si="3"/>
        <v>0</v>
      </c>
      <c r="G25" s="70">
        <f t="shared" si="3"/>
        <v>0</v>
      </c>
      <c r="H25" s="70">
        <f t="shared" si="3"/>
        <v>0</v>
      </c>
      <c r="I25" s="70">
        <f t="shared" si="3"/>
        <v>0</v>
      </c>
      <c r="J25" s="70">
        <f t="shared" si="3"/>
        <v>0</v>
      </c>
      <c r="K25" s="70">
        <f t="shared" si="3"/>
        <v>0</v>
      </c>
      <c r="L25" s="70">
        <f t="shared" si="3"/>
        <v>0</v>
      </c>
      <c r="M25" s="70">
        <f t="shared" si="3"/>
        <v>0</v>
      </c>
      <c r="N25" s="70">
        <f t="shared" si="3"/>
        <v>0</v>
      </c>
      <c r="O25" s="70">
        <f t="shared" si="3"/>
        <v>0</v>
      </c>
      <c r="P25" s="70">
        <f t="shared" si="3"/>
        <v>0</v>
      </c>
      <c r="Q25" s="70">
        <f t="shared" si="3"/>
        <v>0</v>
      </c>
      <c r="R25" s="70">
        <f t="shared" si="3"/>
        <v>0</v>
      </c>
      <c r="S25" s="70">
        <f t="shared" si="3"/>
        <v>0</v>
      </c>
      <c r="T25" s="70">
        <f t="shared" si="3"/>
        <v>0</v>
      </c>
      <c r="U25" s="70">
        <f t="shared" si="3"/>
        <v>0</v>
      </c>
      <c r="V25" s="70">
        <f t="shared" si="3"/>
        <v>0</v>
      </c>
      <c r="W25" s="70">
        <f t="shared" si="3"/>
        <v>0</v>
      </c>
      <c r="X25" s="71">
        <f t="shared" si="3"/>
        <v>0</v>
      </c>
    </row>
    <row r="26" spans="2:26" s="19" customFormat="1" ht="15.75" thickBot="1" x14ac:dyDescent="0.3">
      <c r="B26" s="48"/>
      <c r="C26" s="70"/>
      <c r="D26" s="70"/>
      <c r="E26" s="70"/>
      <c r="F26" s="70"/>
      <c r="G26" s="70"/>
      <c r="H26" s="70"/>
      <c r="I26" s="70"/>
      <c r="J26" s="70"/>
      <c r="K26" s="70"/>
      <c r="L26" s="70"/>
      <c r="M26" s="70"/>
      <c r="N26" s="70"/>
      <c r="O26" s="70"/>
      <c r="P26" s="70"/>
      <c r="Q26" s="70"/>
      <c r="R26" s="70"/>
      <c r="S26" s="70"/>
      <c r="T26" s="70"/>
      <c r="U26" s="70"/>
      <c r="V26" s="70"/>
      <c r="W26" s="70"/>
      <c r="X26" s="71"/>
    </row>
    <row r="27" spans="2:26" s="98" customFormat="1" ht="15.75" thickBot="1" x14ac:dyDescent="0.3">
      <c r="B27" s="10" t="s">
        <v>64</v>
      </c>
      <c r="C27" s="64" t="e">
        <f t="shared" ref="C27:X27" si="4">C20-C25</f>
        <v>#DIV/0!</v>
      </c>
      <c r="D27" s="64" t="e">
        <f t="shared" si="4"/>
        <v>#DIV/0!</v>
      </c>
      <c r="E27" s="64" t="e">
        <f t="shared" si="4"/>
        <v>#DIV/0!</v>
      </c>
      <c r="F27" s="64" t="e">
        <f t="shared" si="4"/>
        <v>#DIV/0!</v>
      </c>
      <c r="G27" s="64" t="e">
        <f t="shared" si="4"/>
        <v>#DIV/0!</v>
      </c>
      <c r="H27" s="64" t="e">
        <f t="shared" si="4"/>
        <v>#DIV/0!</v>
      </c>
      <c r="I27" s="64" t="e">
        <f t="shared" si="4"/>
        <v>#DIV/0!</v>
      </c>
      <c r="J27" s="64" t="e">
        <f t="shared" si="4"/>
        <v>#DIV/0!</v>
      </c>
      <c r="K27" s="64" t="e">
        <f t="shared" si="4"/>
        <v>#DIV/0!</v>
      </c>
      <c r="L27" s="64" t="e">
        <f t="shared" si="4"/>
        <v>#DIV/0!</v>
      </c>
      <c r="M27" s="64" t="e">
        <f t="shared" si="4"/>
        <v>#DIV/0!</v>
      </c>
      <c r="N27" s="64" t="e">
        <f t="shared" si="4"/>
        <v>#DIV/0!</v>
      </c>
      <c r="O27" s="64" t="e">
        <f t="shared" si="4"/>
        <v>#DIV/0!</v>
      </c>
      <c r="P27" s="64" t="e">
        <f t="shared" si="4"/>
        <v>#DIV/0!</v>
      </c>
      <c r="Q27" s="64" t="e">
        <f t="shared" si="4"/>
        <v>#DIV/0!</v>
      </c>
      <c r="R27" s="64" t="e">
        <f t="shared" si="4"/>
        <v>#DIV/0!</v>
      </c>
      <c r="S27" s="64" t="e">
        <f t="shared" si="4"/>
        <v>#DIV/0!</v>
      </c>
      <c r="T27" s="64" t="e">
        <f t="shared" si="4"/>
        <v>#DIV/0!</v>
      </c>
      <c r="U27" s="64" t="e">
        <f t="shared" si="4"/>
        <v>#DIV/0!</v>
      </c>
      <c r="V27" s="64" t="e">
        <f t="shared" si="4"/>
        <v>#DIV/0!</v>
      </c>
      <c r="W27" s="64" t="e">
        <f t="shared" si="4"/>
        <v>#DIV/0!</v>
      </c>
      <c r="X27" s="226" t="e">
        <f t="shared" si="4"/>
        <v>#DIV/0!</v>
      </c>
    </row>
    <row r="28" spans="2:26" x14ac:dyDescent="0.25">
      <c r="B28"/>
      <c r="C28" s="72"/>
      <c r="D28" s="72"/>
      <c r="E28" s="72"/>
      <c r="F28" s="72"/>
      <c r="G28" s="72"/>
      <c r="H28" s="72"/>
      <c r="I28" s="72"/>
      <c r="J28" s="72"/>
      <c r="K28" s="72"/>
      <c r="L28" s="72"/>
      <c r="M28" s="72"/>
      <c r="N28" s="72"/>
      <c r="O28" s="72"/>
      <c r="P28" s="72"/>
      <c r="Q28" s="72"/>
      <c r="R28" s="72"/>
      <c r="S28" s="72"/>
      <c r="T28" s="72"/>
      <c r="U28" s="72"/>
      <c r="V28" s="72"/>
      <c r="W28" s="72"/>
      <c r="X28" s="72"/>
    </row>
    <row r="29" spans="2:26" ht="15.75" thickBot="1" x14ac:dyDescent="0.3">
      <c r="B29" s="15" t="s">
        <v>45</v>
      </c>
      <c r="C29" s="73"/>
      <c r="D29" s="74"/>
      <c r="E29" s="73"/>
      <c r="F29" s="73"/>
      <c r="G29" s="73"/>
      <c r="H29" s="73"/>
      <c r="I29" s="73"/>
      <c r="J29" s="73"/>
      <c r="K29" s="73"/>
      <c r="L29" s="73"/>
      <c r="M29" s="73"/>
      <c r="N29" s="73"/>
      <c r="O29" s="73"/>
      <c r="P29" s="73"/>
      <c r="Q29" s="73"/>
      <c r="R29" s="73"/>
      <c r="S29" s="73"/>
      <c r="T29" s="73"/>
      <c r="U29" s="73"/>
      <c r="V29" s="73"/>
      <c r="W29" s="73"/>
      <c r="X29" s="73"/>
    </row>
    <row r="30" spans="2:26" x14ac:dyDescent="0.25">
      <c r="B30" s="50" t="s">
        <v>25</v>
      </c>
      <c r="C30" s="80">
        <f>'2- Datos de entrada'!C4</f>
        <v>0</v>
      </c>
      <c r="D30" s="80">
        <f t="shared" ref="D30:X30" si="5">C11+1</f>
        <v>1</v>
      </c>
      <c r="E30" s="80">
        <f t="shared" si="5"/>
        <v>2</v>
      </c>
      <c r="F30" s="80">
        <f t="shared" si="5"/>
        <v>3</v>
      </c>
      <c r="G30" s="80">
        <f t="shared" si="5"/>
        <v>4</v>
      </c>
      <c r="H30" s="80">
        <f t="shared" si="5"/>
        <v>5</v>
      </c>
      <c r="I30" s="80">
        <f t="shared" si="5"/>
        <v>6</v>
      </c>
      <c r="J30" s="80">
        <f t="shared" si="5"/>
        <v>7</v>
      </c>
      <c r="K30" s="80">
        <f t="shared" si="5"/>
        <v>8</v>
      </c>
      <c r="L30" s="80">
        <f t="shared" si="5"/>
        <v>9</v>
      </c>
      <c r="M30" s="80">
        <f t="shared" si="5"/>
        <v>10</v>
      </c>
      <c r="N30" s="80">
        <f t="shared" si="5"/>
        <v>11</v>
      </c>
      <c r="O30" s="80">
        <f t="shared" si="5"/>
        <v>12</v>
      </c>
      <c r="P30" s="80">
        <f t="shared" si="5"/>
        <v>13</v>
      </c>
      <c r="Q30" s="80">
        <f t="shared" si="5"/>
        <v>14</v>
      </c>
      <c r="R30" s="80">
        <f t="shared" si="5"/>
        <v>15</v>
      </c>
      <c r="S30" s="80">
        <f t="shared" si="5"/>
        <v>16</v>
      </c>
      <c r="T30" s="80">
        <f t="shared" si="5"/>
        <v>17</v>
      </c>
      <c r="U30" s="80">
        <f t="shared" si="5"/>
        <v>18</v>
      </c>
      <c r="V30" s="80">
        <f t="shared" si="5"/>
        <v>19</v>
      </c>
      <c r="W30" s="80">
        <f t="shared" si="5"/>
        <v>20</v>
      </c>
      <c r="X30" s="80">
        <f t="shared" si="5"/>
        <v>21</v>
      </c>
    </row>
    <row r="31" spans="2:26" s="19" customFormat="1" x14ac:dyDescent="0.25">
      <c r="B31" s="213" t="s">
        <v>140</v>
      </c>
      <c r="C31" s="214" t="e">
        <f>C27</f>
        <v>#DIV/0!</v>
      </c>
      <c r="D31" s="214" t="e">
        <f t="shared" ref="D31:X31" si="6">D27</f>
        <v>#DIV/0!</v>
      </c>
      <c r="E31" s="214" t="e">
        <f t="shared" si="6"/>
        <v>#DIV/0!</v>
      </c>
      <c r="F31" s="214" t="e">
        <f t="shared" si="6"/>
        <v>#DIV/0!</v>
      </c>
      <c r="G31" s="214" t="e">
        <f t="shared" si="6"/>
        <v>#DIV/0!</v>
      </c>
      <c r="H31" s="214" t="e">
        <f t="shared" si="6"/>
        <v>#DIV/0!</v>
      </c>
      <c r="I31" s="214" t="e">
        <f t="shared" si="6"/>
        <v>#DIV/0!</v>
      </c>
      <c r="J31" s="214" t="e">
        <f t="shared" si="6"/>
        <v>#DIV/0!</v>
      </c>
      <c r="K31" s="214" t="e">
        <f t="shared" si="6"/>
        <v>#DIV/0!</v>
      </c>
      <c r="L31" s="214" t="e">
        <f t="shared" si="6"/>
        <v>#DIV/0!</v>
      </c>
      <c r="M31" s="214" t="e">
        <f t="shared" si="6"/>
        <v>#DIV/0!</v>
      </c>
      <c r="N31" s="214" t="e">
        <f t="shared" si="6"/>
        <v>#DIV/0!</v>
      </c>
      <c r="O31" s="214" t="e">
        <f t="shared" si="6"/>
        <v>#DIV/0!</v>
      </c>
      <c r="P31" s="214" t="e">
        <f t="shared" si="6"/>
        <v>#DIV/0!</v>
      </c>
      <c r="Q31" s="214" t="e">
        <f t="shared" si="6"/>
        <v>#DIV/0!</v>
      </c>
      <c r="R31" s="214" t="e">
        <f t="shared" si="6"/>
        <v>#DIV/0!</v>
      </c>
      <c r="S31" s="214" t="e">
        <f t="shared" si="6"/>
        <v>#DIV/0!</v>
      </c>
      <c r="T31" s="214" t="e">
        <f t="shared" si="6"/>
        <v>#DIV/0!</v>
      </c>
      <c r="U31" s="214" t="e">
        <f t="shared" si="6"/>
        <v>#DIV/0!</v>
      </c>
      <c r="V31" s="214" t="e">
        <f t="shared" si="6"/>
        <v>#DIV/0!</v>
      </c>
      <c r="W31" s="214" t="e">
        <f t="shared" si="6"/>
        <v>#DIV/0!</v>
      </c>
      <c r="X31" s="214" t="e">
        <f t="shared" si="6"/>
        <v>#DIV/0!</v>
      </c>
    </row>
    <row r="32" spans="2:26" ht="15.75" thickBot="1" x14ac:dyDescent="0.3">
      <c r="B32" s="228" t="s">
        <v>123</v>
      </c>
      <c r="C32" s="78" t="e">
        <f>C27+'2- Datos de entrada'!$C$39+'2- Datos de entrada'!$C$41+'2- Datos de entrada'!$C$42</f>
        <v>#DIV/0!</v>
      </c>
      <c r="D32" s="79" t="e">
        <f>C32+D27</f>
        <v>#DIV/0!</v>
      </c>
      <c r="E32" s="79" t="e">
        <f>D32+E27</f>
        <v>#DIV/0!</v>
      </c>
      <c r="F32" s="79" t="e">
        <f t="shared" ref="F32:X32" si="7">E32+F27</f>
        <v>#DIV/0!</v>
      </c>
      <c r="G32" s="79" t="e">
        <f t="shared" si="7"/>
        <v>#DIV/0!</v>
      </c>
      <c r="H32" s="79" t="e">
        <f t="shared" si="7"/>
        <v>#DIV/0!</v>
      </c>
      <c r="I32" s="79" t="e">
        <f t="shared" si="7"/>
        <v>#DIV/0!</v>
      </c>
      <c r="J32" s="79" t="e">
        <f t="shared" si="7"/>
        <v>#DIV/0!</v>
      </c>
      <c r="K32" s="79" t="e">
        <f t="shared" si="7"/>
        <v>#DIV/0!</v>
      </c>
      <c r="L32" s="79" t="e">
        <f t="shared" si="7"/>
        <v>#DIV/0!</v>
      </c>
      <c r="M32" s="79" t="e">
        <f t="shared" si="7"/>
        <v>#DIV/0!</v>
      </c>
      <c r="N32" s="79" t="e">
        <f t="shared" si="7"/>
        <v>#DIV/0!</v>
      </c>
      <c r="O32" s="79" t="e">
        <f t="shared" si="7"/>
        <v>#DIV/0!</v>
      </c>
      <c r="P32" s="79" t="e">
        <f t="shared" si="7"/>
        <v>#DIV/0!</v>
      </c>
      <c r="Q32" s="79" t="e">
        <f t="shared" si="7"/>
        <v>#DIV/0!</v>
      </c>
      <c r="R32" s="79" t="e">
        <f t="shared" si="7"/>
        <v>#DIV/0!</v>
      </c>
      <c r="S32" s="79" t="e">
        <f t="shared" si="7"/>
        <v>#DIV/0!</v>
      </c>
      <c r="T32" s="79" t="e">
        <f t="shared" si="7"/>
        <v>#DIV/0!</v>
      </c>
      <c r="U32" s="79" t="e">
        <f t="shared" si="7"/>
        <v>#DIV/0!</v>
      </c>
      <c r="V32" s="79" t="e">
        <f t="shared" si="7"/>
        <v>#DIV/0!</v>
      </c>
      <c r="W32" s="79" t="e">
        <f t="shared" si="7"/>
        <v>#DIV/0!</v>
      </c>
      <c r="X32" s="79" t="e">
        <f t="shared" si="7"/>
        <v>#DIV/0!</v>
      </c>
    </row>
    <row r="33" spans="2:24" x14ac:dyDescent="0.25">
      <c r="B33" s="6"/>
      <c r="C33" s="75"/>
      <c r="D33" s="76"/>
      <c r="E33" s="76"/>
      <c r="F33" s="76"/>
      <c r="G33" s="77"/>
      <c r="H33" s="77"/>
      <c r="I33" s="77"/>
      <c r="J33" s="77"/>
      <c r="K33" s="77"/>
      <c r="L33" s="77"/>
      <c r="M33" s="77"/>
      <c r="N33" s="77"/>
      <c r="O33" s="77"/>
      <c r="P33" s="77"/>
      <c r="Q33" s="77"/>
      <c r="R33" s="77"/>
      <c r="S33" s="77"/>
      <c r="T33" s="77"/>
      <c r="U33" s="77"/>
      <c r="V33" s="77"/>
      <c r="W33" s="77"/>
      <c r="X33" s="77"/>
    </row>
    <row r="34" spans="2:24" s="19" customFormat="1" x14ac:dyDescent="0.25"/>
    <row r="35" spans="2:24" s="19" customFormat="1" x14ac:dyDescent="0.25"/>
    <row r="36" spans="2:24" s="19" customFormat="1" x14ac:dyDescent="0.25"/>
    <row r="37" spans="2:24" s="19" customFormat="1" x14ac:dyDescent="0.25"/>
    <row r="38" spans="2:24" s="19" customFormat="1" ht="34.5" customHeight="1" x14ac:dyDescent="0.25"/>
    <row r="39" spans="2:24" s="19" customFormat="1" x14ac:dyDescent="0.25"/>
    <row r="40" spans="2:24" s="19" customFormat="1" x14ac:dyDescent="0.25"/>
    <row r="41" spans="2:24" s="19" customFormat="1" x14ac:dyDescent="0.25"/>
    <row r="42" spans="2:24" s="19" customFormat="1" x14ac:dyDescent="0.25"/>
    <row r="43" spans="2:24" s="19" customFormat="1" x14ac:dyDescent="0.25"/>
    <row r="44" spans="2:24" s="19" customFormat="1" x14ac:dyDescent="0.25"/>
    <row r="45" spans="2:24" s="19" customFormat="1" x14ac:dyDescent="0.25"/>
    <row r="47" spans="2:24" s="19" customFormat="1" x14ac:dyDescent="0.25"/>
    <row r="48" spans="2:24"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82" customFormat="1" ht="34.5" customHeight="1" x14ac:dyDescent="0.25"/>
    <row r="75" s="82" customFormat="1" ht="29.25" customHeight="1" x14ac:dyDescent="0.25"/>
    <row r="76" s="83" customFormat="1" x14ac:dyDescent="0.25"/>
    <row r="77" s="84" customFormat="1" x14ac:dyDescent="0.25"/>
    <row r="78" s="82" customFormat="1" x14ac:dyDescent="0.25"/>
  </sheetData>
  <sheetProtection algorithmName="SHA-512" hashValue="bcynrjS9uSKcOqXy3e14IuxP8IoIsqP4ffMKqRg+uvEeTt5XudXeXyYuqe8d/zL1LexEIjnjkOxB499IIgeKqw==" saltValue="nAWlox9EDWhZfXbjNDfNK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view="pageBreakPreview" topLeftCell="A59" zoomScale="85" zoomScaleNormal="100" zoomScaleSheetLayoutView="85" workbookViewId="0">
      <selection activeCell="J90" sqref="J90"/>
    </sheetView>
  </sheetViews>
  <sheetFormatPr defaultColWidth="9.140625" defaultRowHeight="15" x14ac:dyDescent="0.2"/>
  <cols>
    <col min="1" max="1" width="3.7109375" style="123" bestFit="1" customWidth="1"/>
    <col min="2" max="2" width="37.140625" style="126" bestFit="1" customWidth="1"/>
    <col min="3" max="10" width="10.85546875" style="126" bestFit="1" customWidth="1"/>
    <col min="11" max="11" width="17.140625" style="126" bestFit="1" customWidth="1"/>
    <col min="12" max="12" width="10.28515625" style="126" customWidth="1"/>
    <col min="13" max="13" width="9.42578125" style="126" bestFit="1" customWidth="1"/>
    <col min="14" max="25" width="9.28515625" style="126" bestFit="1" customWidth="1"/>
    <col min="26" max="16384" width="9.140625" style="126"/>
  </cols>
  <sheetData>
    <row r="1" spans="1:25" s="125" customFormat="1" ht="18.75" hidden="1" x14ac:dyDescent="0.25">
      <c r="A1" s="123"/>
      <c r="B1" s="124" t="s">
        <v>124</v>
      </c>
      <c r="C1" s="123"/>
      <c r="D1" s="123"/>
      <c r="E1" s="123"/>
      <c r="F1" s="123"/>
      <c r="G1" s="123"/>
      <c r="H1" s="123"/>
      <c r="I1" s="123"/>
      <c r="J1" s="123"/>
      <c r="K1" s="123"/>
      <c r="L1" s="123"/>
      <c r="M1" s="123"/>
      <c r="N1" s="123"/>
      <c r="O1" s="123"/>
      <c r="P1" s="123"/>
      <c r="Q1" s="123"/>
      <c r="R1" s="123"/>
      <c r="S1" s="123"/>
      <c r="T1" s="123"/>
      <c r="U1" s="123"/>
      <c r="V1" s="123"/>
      <c r="W1" s="123"/>
      <c r="X1" s="123"/>
      <c r="Y1" s="123"/>
    </row>
    <row r="2" spans="1:25" s="125" customFormat="1" ht="15.75" hidden="1" x14ac:dyDescent="0.25">
      <c r="A2" s="123"/>
      <c r="B2" s="124" t="s">
        <v>26</v>
      </c>
      <c r="C2" s="123"/>
      <c r="D2" s="123"/>
      <c r="E2" s="123"/>
      <c r="F2" s="123"/>
      <c r="G2" s="123"/>
      <c r="H2" s="123"/>
      <c r="I2" s="123"/>
      <c r="J2" s="123"/>
      <c r="K2" s="123"/>
      <c r="L2" s="123"/>
      <c r="M2" s="123"/>
      <c r="N2" s="123"/>
      <c r="O2" s="123"/>
      <c r="P2" s="123"/>
      <c r="Q2" s="123"/>
      <c r="R2" s="123"/>
      <c r="S2" s="123"/>
      <c r="T2" s="123"/>
      <c r="U2" s="123"/>
      <c r="V2" s="123"/>
      <c r="W2" s="123"/>
      <c r="X2" s="123"/>
      <c r="Y2" s="123"/>
    </row>
    <row r="3" spans="1:25" hidden="1" x14ac:dyDescent="0.2">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5" hidden="1" x14ac:dyDescent="0.2">
      <c r="B4" s="123"/>
      <c r="C4" s="123"/>
      <c r="D4" s="123"/>
      <c r="E4" s="123"/>
      <c r="F4" s="123"/>
      <c r="G4" s="123"/>
      <c r="H4" s="123"/>
      <c r="I4" s="123"/>
      <c r="J4" s="123"/>
      <c r="K4" s="123"/>
      <c r="L4" s="123"/>
      <c r="M4" s="123"/>
      <c r="N4" s="123"/>
      <c r="O4" s="123"/>
      <c r="P4" s="123"/>
      <c r="Q4" s="123"/>
      <c r="R4" s="123"/>
      <c r="S4" s="123"/>
      <c r="T4" s="123"/>
      <c r="U4" s="123"/>
      <c r="V4" s="123"/>
      <c r="W4" s="123"/>
      <c r="X4" s="123"/>
      <c r="Y4" s="123"/>
    </row>
    <row r="5" spans="1:25" ht="16.5" hidden="1" thickBot="1" x14ac:dyDescent="0.3">
      <c r="B5" s="127" t="s">
        <v>65</v>
      </c>
      <c r="C5" s="123"/>
      <c r="D5" s="123"/>
      <c r="E5" s="123"/>
      <c r="F5" s="123"/>
      <c r="G5" s="123"/>
      <c r="H5" s="123"/>
      <c r="I5" s="123"/>
      <c r="J5" s="123"/>
      <c r="K5" s="123"/>
      <c r="L5" s="123"/>
      <c r="M5" s="123"/>
      <c r="N5" s="123"/>
      <c r="O5" s="123"/>
      <c r="P5" s="123"/>
      <c r="Q5" s="123"/>
      <c r="R5" s="123"/>
      <c r="S5" s="123"/>
      <c r="T5" s="123"/>
      <c r="U5" s="123"/>
      <c r="V5" s="123"/>
      <c r="W5" s="123"/>
      <c r="X5" s="123"/>
      <c r="Y5" s="123"/>
    </row>
    <row r="6" spans="1:25" ht="15.75" hidden="1" x14ac:dyDescent="0.25">
      <c r="B6" s="128" t="s">
        <v>0</v>
      </c>
      <c r="C6" s="129"/>
      <c r="D6" s="130">
        <f>'4-Resumen de ingresos y gastos'!C11</f>
        <v>0</v>
      </c>
      <c r="E6" s="130">
        <f>'4-Resumen de ingresos y gastos'!D11</f>
        <v>1</v>
      </c>
      <c r="F6" s="130">
        <f>'4-Resumen de ingresos y gastos'!E11</f>
        <v>2</v>
      </c>
      <c r="G6" s="130">
        <f>'4-Resumen de ingresos y gastos'!F11</f>
        <v>3</v>
      </c>
      <c r="H6" s="130">
        <f>'4-Resumen de ingresos y gastos'!G11</f>
        <v>4</v>
      </c>
      <c r="I6" s="130">
        <f>'4-Resumen de ingresos y gastos'!H11</f>
        <v>5</v>
      </c>
      <c r="J6" s="130">
        <f>'4-Resumen de ingresos y gastos'!I11</f>
        <v>6</v>
      </c>
      <c r="K6" s="130">
        <f>'4-Resumen de ingresos y gastos'!J11</f>
        <v>7</v>
      </c>
      <c r="L6" s="130">
        <f>'4-Resumen de ingresos y gastos'!K11</f>
        <v>8</v>
      </c>
      <c r="M6" s="130">
        <f>'4-Resumen de ingresos y gastos'!L11</f>
        <v>9</v>
      </c>
      <c r="N6" s="130">
        <f>'4-Resumen de ingresos y gastos'!M11</f>
        <v>10</v>
      </c>
      <c r="O6" s="130">
        <f>'4-Resumen de ingresos y gastos'!N11</f>
        <v>11</v>
      </c>
      <c r="P6" s="130">
        <f>'4-Resumen de ingresos y gastos'!O11</f>
        <v>12</v>
      </c>
      <c r="Q6" s="130">
        <f>'4-Resumen de ingresos y gastos'!P11</f>
        <v>13</v>
      </c>
      <c r="R6" s="130">
        <f>'4-Resumen de ingresos y gastos'!Q11</f>
        <v>14</v>
      </c>
      <c r="S6" s="130">
        <f>'4-Resumen de ingresos y gastos'!R11</f>
        <v>15</v>
      </c>
      <c r="T6" s="130">
        <f>'4-Resumen de ingresos y gastos'!S11</f>
        <v>16</v>
      </c>
      <c r="U6" s="130">
        <f>'4-Resumen de ingresos y gastos'!T11</f>
        <v>17</v>
      </c>
      <c r="V6" s="130">
        <f>'4-Resumen de ingresos y gastos'!U11</f>
        <v>18</v>
      </c>
      <c r="W6" s="130">
        <f>'4-Resumen de ingresos y gastos'!V11</f>
        <v>19</v>
      </c>
      <c r="X6" s="130">
        <f>'4-Resumen de ingresos y gastos'!W11</f>
        <v>20</v>
      </c>
      <c r="Y6" s="130">
        <f>'4-Resumen de ingresos y gastos'!X11</f>
        <v>21</v>
      </c>
    </row>
    <row r="7" spans="1:25" hidden="1" x14ac:dyDescent="0.2">
      <c r="B7" s="131" t="s">
        <v>1</v>
      </c>
      <c r="C7" s="132"/>
      <c r="D7" s="132"/>
      <c r="E7" s="132"/>
      <c r="F7" s="132"/>
      <c r="G7" s="132"/>
      <c r="H7" s="132"/>
      <c r="I7" s="132"/>
      <c r="J7" s="132"/>
      <c r="K7" s="132"/>
      <c r="L7" s="132"/>
      <c r="M7" s="132"/>
      <c r="N7" s="132"/>
      <c r="O7" s="132"/>
      <c r="P7" s="132"/>
      <c r="Q7" s="132"/>
      <c r="R7" s="132"/>
      <c r="S7" s="132"/>
      <c r="T7" s="132"/>
      <c r="U7" s="132"/>
      <c r="V7" s="132"/>
      <c r="W7" s="132"/>
      <c r="X7" s="132"/>
      <c r="Y7" s="132"/>
    </row>
    <row r="8" spans="1:25" hidden="1" x14ac:dyDescent="0.2">
      <c r="B8" s="133" t="s">
        <v>2</v>
      </c>
      <c r="C8" s="134"/>
      <c r="D8" s="134"/>
      <c r="E8" s="134"/>
      <c r="F8" s="134"/>
      <c r="G8" s="134"/>
      <c r="H8" s="134"/>
      <c r="I8" s="134"/>
      <c r="J8" s="134"/>
      <c r="K8" s="134"/>
      <c r="L8" s="134"/>
      <c r="M8" s="134"/>
      <c r="N8" s="134"/>
      <c r="O8" s="134"/>
      <c r="P8" s="134"/>
      <c r="Q8" s="134"/>
      <c r="R8" s="134"/>
      <c r="S8" s="134"/>
      <c r="T8" s="134"/>
      <c r="U8" s="134"/>
      <c r="V8" s="134"/>
      <c r="W8" s="134"/>
      <c r="X8" s="134"/>
      <c r="Y8" s="134"/>
    </row>
    <row r="9" spans="1:25" hidden="1" x14ac:dyDescent="0.2">
      <c r="B9" s="133" t="s">
        <v>3</v>
      </c>
      <c r="C9" s="134"/>
      <c r="D9" s="134"/>
      <c r="E9" s="134"/>
      <c r="F9" s="134"/>
      <c r="G9" s="134"/>
      <c r="H9" s="134"/>
      <c r="I9" s="134"/>
      <c r="J9" s="134"/>
      <c r="K9" s="134"/>
      <c r="L9" s="134"/>
      <c r="M9" s="134"/>
      <c r="N9" s="134"/>
      <c r="O9" s="134"/>
      <c r="P9" s="134"/>
      <c r="Q9" s="134"/>
      <c r="R9" s="134"/>
      <c r="S9" s="134"/>
      <c r="T9" s="134"/>
      <c r="U9" s="134"/>
      <c r="V9" s="134"/>
      <c r="W9" s="134"/>
      <c r="X9" s="134"/>
      <c r="Y9" s="134"/>
    </row>
    <row r="10" spans="1:25" hidden="1" x14ac:dyDescent="0.2">
      <c r="B10" s="133" t="s">
        <v>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row>
    <row r="11" spans="1:25" hidden="1" x14ac:dyDescent="0.2">
      <c r="B11" s="133" t="s">
        <v>5</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row>
    <row r="12" spans="1:25" hidden="1" x14ac:dyDescent="0.2">
      <c r="B12" s="133" t="s">
        <v>8</v>
      </c>
      <c r="C12" s="134"/>
      <c r="D12" s="135"/>
      <c r="E12" s="135"/>
      <c r="F12" s="135"/>
      <c r="G12" s="135"/>
      <c r="H12" s="135"/>
      <c r="I12" s="135"/>
      <c r="J12" s="135"/>
      <c r="K12" s="135"/>
      <c r="L12" s="135"/>
      <c r="M12" s="135"/>
      <c r="N12" s="135"/>
      <c r="O12" s="135"/>
      <c r="P12" s="135"/>
      <c r="Q12" s="135"/>
      <c r="R12" s="135"/>
      <c r="S12" s="135"/>
      <c r="T12" s="135"/>
      <c r="U12" s="135"/>
      <c r="V12" s="135"/>
      <c r="W12" s="135"/>
      <c r="X12" s="135"/>
      <c r="Y12" s="135"/>
    </row>
    <row r="13" spans="1:25" hidden="1" x14ac:dyDescent="0.2">
      <c r="B13" s="133" t="s">
        <v>9</v>
      </c>
      <c r="C13" s="134"/>
      <c r="D13" s="135"/>
      <c r="E13" s="135"/>
      <c r="F13" s="135"/>
      <c r="G13" s="135"/>
      <c r="H13" s="135"/>
      <c r="I13" s="135"/>
      <c r="J13" s="135"/>
      <c r="K13" s="135"/>
      <c r="L13" s="135"/>
      <c r="M13" s="135"/>
      <c r="N13" s="135"/>
      <c r="O13" s="135"/>
      <c r="P13" s="135"/>
      <c r="Q13" s="135"/>
      <c r="R13" s="135"/>
      <c r="S13" s="135"/>
      <c r="T13" s="135"/>
      <c r="U13" s="135"/>
      <c r="V13" s="135"/>
      <c r="W13" s="135"/>
      <c r="X13" s="135"/>
      <c r="Y13" s="135"/>
    </row>
    <row r="14" spans="1:25" hidden="1" x14ac:dyDescent="0.2">
      <c r="B14" s="133" t="s">
        <v>6</v>
      </c>
      <c r="C14" s="13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1:25" ht="15.75" hidden="1" thickBot="1" x14ac:dyDescent="0.25">
      <c r="B15" s="136" t="s">
        <v>7</v>
      </c>
      <c r="C15" s="137"/>
      <c r="D15" s="138"/>
      <c r="E15" s="138"/>
      <c r="F15" s="138"/>
      <c r="G15" s="138"/>
      <c r="H15" s="138"/>
      <c r="I15" s="138"/>
      <c r="J15" s="138"/>
      <c r="K15" s="138"/>
      <c r="L15" s="138"/>
      <c r="M15" s="138"/>
      <c r="N15" s="138"/>
      <c r="O15" s="138"/>
      <c r="P15" s="138"/>
      <c r="Q15" s="138"/>
      <c r="R15" s="138"/>
      <c r="S15" s="138"/>
      <c r="T15" s="138"/>
      <c r="U15" s="138"/>
      <c r="V15" s="138"/>
      <c r="W15" s="138"/>
      <c r="X15" s="138"/>
      <c r="Y15" s="138"/>
    </row>
    <row r="16" spans="1:25" hidden="1" x14ac:dyDescent="0.2">
      <c r="B16" s="134"/>
      <c r="C16" s="134"/>
      <c r="D16" s="139"/>
      <c r="E16" s="139"/>
      <c r="F16" s="139"/>
      <c r="G16" s="139"/>
      <c r="H16" s="139"/>
      <c r="I16" s="139"/>
      <c r="J16" s="139"/>
      <c r="K16" s="139"/>
      <c r="L16" s="139"/>
      <c r="M16" s="139"/>
      <c r="N16" s="139"/>
      <c r="O16" s="139"/>
      <c r="P16" s="139"/>
      <c r="Q16" s="139"/>
      <c r="R16" s="139"/>
      <c r="S16" s="139"/>
      <c r="T16" s="139"/>
      <c r="U16" s="139"/>
      <c r="V16" s="139"/>
      <c r="W16" s="139"/>
      <c r="X16" s="139"/>
      <c r="Y16" s="139"/>
    </row>
    <row r="17" spans="2:25" ht="16.5" hidden="1" thickBot="1" x14ac:dyDescent="0.3">
      <c r="B17" s="127" t="s">
        <v>14</v>
      </c>
    </row>
    <row r="18" spans="2:25" ht="15.75" hidden="1" x14ac:dyDescent="0.25">
      <c r="B18" s="128" t="s">
        <v>0</v>
      </c>
      <c r="C18" s="129"/>
      <c r="D18" s="130">
        <f>'4-Resumen de ingresos y gastos'!C11</f>
        <v>0</v>
      </c>
      <c r="E18" s="130">
        <f>'4-Resumen de ingresos y gastos'!D11</f>
        <v>1</v>
      </c>
      <c r="F18" s="130">
        <f>'4-Resumen de ingresos y gastos'!E11</f>
        <v>2</v>
      </c>
      <c r="G18" s="130">
        <f>'4-Resumen de ingresos y gastos'!F11</f>
        <v>3</v>
      </c>
      <c r="H18" s="130">
        <f>'4-Resumen de ingresos y gastos'!G11</f>
        <v>4</v>
      </c>
      <c r="I18" s="130">
        <f>'4-Resumen de ingresos y gastos'!H11</f>
        <v>5</v>
      </c>
      <c r="J18" s="130">
        <f>'4-Resumen de ingresos y gastos'!I11</f>
        <v>6</v>
      </c>
      <c r="K18" s="130">
        <f>'4-Resumen de ingresos y gastos'!J11</f>
        <v>7</v>
      </c>
      <c r="L18" s="130">
        <f>'4-Resumen de ingresos y gastos'!K11</f>
        <v>8</v>
      </c>
      <c r="M18" s="130">
        <f>'4-Resumen de ingresos y gastos'!L11</f>
        <v>9</v>
      </c>
      <c r="N18" s="130">
        <f>'4-Resumen de ingresos y gastos'!M11</f>
        <v>10</v>
      </c>
      <c r="O18" s="130">
        <f>'4-Resumen de ingresos y gastos'!N11</f>
        <v>11</v>
      </c>
      <c r="P18" s="130">
        <f>'4-Resumen de ingresos y gastos'!O11</f>
        <v>12</v>
      </c>
      <c r="Q18" s="130">
        <f>'4-Resumen de ingresos y gastos'!P11</f>
        <v>13</v>
      </c>
      <c r="R18" s="130">
        <f>'4-Resumen de ingresos y gastos'!Q11</f>
        <v>14</v>
      </c>
      <c r="S18" s="130">
        <f>'4-Resumen de ingresos y gastos'!R11</f>
        <v>15</v>
      </c>
      <c r="T18" s="130">
        <f>'4-Resumen de ingresos y gastos'!S11</f>
        <v>16</v>
      </c>
      <c r="U18" s="130">
        <f>'4-Resumen de ingresos y gastos'!T11</f>
        <v>17</v>
      </c>
      <c r="V18" s="130">
        <f>'4-Resumen de ingresos y gastos'!U11</f>
        <v>18</v>
      </c>
      <c r="W18" s="130">
        <f>'4-Resumen de ingresos y gastos'!V11</f>
        <v>19</v>
      </c>
      <c r="X18" s="130">
        <f>'4-Resumen de ingresos y gastos'!W11</f>
        <v>20</v>
      </c>
      <c r="Y18" s="130">
        <f>'4-Resumen de ingresos y gastos'!X11</f>
        <v>21</v>
      </c>
    </row>
    <row r="19" spans="2:25" hidden="1" x14ac:dyDescent="0.2">
      <c r="B19" s="131" t="s">
        <v>10</v>
      </c>
      <c r="C19" s="140">
        <v>0.6</v>
      </c>
      <c r="D19" s="141"/>
      <c r="E19" s="141"/>
      <c r="F19" s="141"/>
      <c r="G19" s="141"/>
      <c r="H19" s="141"/>
      <c r="I19" s="141"/>
      <c r="J19" s="141"/>
      <c r="K19" s="141"/>
      <c r="L19" s="141"/>
      <c r="M19" s="141"/>
      <c r="N19" s="141"/>
      <c r="O19" s="141"/>
      <c r="P19" s="141"/>
      <c r="Q19" s="141"/>
      <c r="R19" s="141"/>
      <c r="S19" s="141"/>
      <c r="T19" s="141"/>
      <c r="U19" s="141"/>
      <c r="V19" s="141"/>
      <c r="W19" s="141"/>
      <c r="X19" s="141"/>
      <c r="Y19" s="141"/>
    </row>
    <row r="20" spans="2:25" hidden="1" x14ac:dyDescent="0.2">
      <c r="B20" s="133" t="s">
        <v>11</v>
      </c>
      <c r="C20" s="142">
        <v>0.2</v>
      </c>
      <c r="D20" s="135"/>
      <c r="E20" s="134"/>
      <c r="F20" s="134"/>
      <c r="G20" s="134"/>
      <c r="H20" s="134"/>
      <c r="I20" s="134"/>
      <c r="J20" s="134"/>
      <c r="K20" s="134"/>
      <c r="L20" s="134"/>
      <c r="M20" s="134"/>
      <c r="N20" s="134"/>
      <c r="O20" s="134"/>
      <c r="P20" s="134"/>
      <c r="Q20" s="134"/>
      <c r="R20" s="134"/>
      <c r="S20" s="134"/>
      <c r="T20" s="134"/>
      <c r="U20" s="134"/>
      <c r="V20" s="134"/>
      <c r="W20" s="134"/>
      <c r="X20" s="134"/>
      <c r="Y20" s="134"/>
    </row>
    <row r="21" spans="2:25" hidden="1" x14ac:dyDescent="0.2">
      <c r="B21" s="133" t="s">
        <v>12</v>
      </c>
      <c r="C21" s="142">
        <v>0.2</v>
      </c>
      <c r="D21" s="134"/>
      <c r="E21" s="134"/>
      <c r="F21" s="134"/>
      <c r="G21" s="134"/>
      <c r="H21" s="134"/>
      <c r="I21" s="134"/>
      <c r="J21" s="134"/>
      <c r="K21" s="134"/>
      <c r="L21" s="134"/>
      <c r="M21" s="134"/>
      <c r="N21" s="134"/>
      <c r="O21" s="134"/>
      <c r="P21" s="134"/>
      <c r="Q21" s="134"/>
      <c r="R21" s="134"/>
      <c r="S21" s="134"/>
      <c r="T21" s="134"/>
      <c r="U21" s="134"/>
      <c r="V21" s="134"/>
      <c r="W21" s="134"/>
      <c r="X21" s="134"/>
      <c r="Y21" s="134"/>
    </row>
    <row r="22" spans="2:25" hidden="1" x14ac:dyDescent="0.2">
      <c r="B22" s="133" t="s">
        <v>13</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row>
    <row r="23" spans="2:25" ht="15.75" hidden="1" thickBot="1" x14ac:dyDescent="0.25">
      <c r="B23" s="136"/>
      <c r="C23" s="137"/>
      <c r="D23" s="137"/>
      <c r="E23" s="137"/>
      <c r="F23" s="137"/>
      <c r="G23" s="137"/>
      <c r="H23" s="137"/>
      <c r="I23" s="137"/>
      <c r="J23" s="137"/>
      <c r="K23" s="137"/>
      <c r="L23" s="137"/>
      <c r="M23" s="137"/>
      <c r="N23" s="137"/>
      <c r="O23" s="137"/>
      <c r="P23" s="137"/>
      <c r="Q23" s="137"/>
      <c r="R23" s="137"/>
      <c r="S23" s="137"/>
      <c r="T23" s="137"/>
      <c r="U23" s="137"/>
      <c r="V23" s="137"/>
      <c r="W23" s="137"/>
      <c r="X23" s="137"/>
      <c r="Y23" s="137"/>
    </row>
    <row r="24" spans="2:25" hidden="1" x14ac:dyDescent="0.2">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row>
    <row r="25" spans="2:25" hidden="1" x14ac:dyDescent="0.2"/>
    <row r="58" spans="1:12" x14ac:dyDescent="0.2">
      <c r="C58" s="143"/>
      <c r="D58" s="143"/>
      <c r="E58" s="143"/>
      <c r="F58" s="143"/>
      <c r="G58" s="143"/>
      <c r="H58" s="143"/>
      <c r="I58" s="143"/>
      <c r="J58" s="143"/>
      <c r="K58" s="143"/>
      <c r="L58" s="143"/>
    </row>
    <row r="59" spans="1:12" x14ac:dyDescent="0.2">
      <c r="C59" s="144"/>
      <c r="D59" s="144"/>
      <c r="E59" s="144"/>
      <c r="F59" s="144"/>
      <c r="G59" s="144"/>
      <c r="H59" s="144"/>
      <c r="I59" s="144"/>
      <c r="J59" s="144"/>
      <c r="K59" s="144"/>
      <c r="L59" s="144"/>
    </row>
    <row r="60" spans="1:12" x14ac:dyDescent="0.2">
      <c r="C60" s="144"/>
      <c r="D60" s="144"/>
      <c r="E60" s="144"/>
      <c r="F60" s="144"/>
      <c r="G60" s="144"/>
      <c r="H60" s="144"/>
      <c r="I60" s="144"/>
      <c r="J60" s="144"/>
      <c r="K60" s="145"/>
      <c r="L60" s="144"/>
    </row>
    <row r="61" spans="1:12" x14ac:dyDescent="0.2">
      <c r="L61" s="144"/>
    </row>
    <row r="62" spans="1:12" x14ac:dyDescent="0.2">
      <c r="A62" s="124"/>
      <c r="B62" s="146"/>
      <c r="C62" s="146"/>
      <c r="D62" s="146"/>
      <c r="E62" s="146"/>
      <c r="F62" s="146"/>
      <c r="L62" s="144"/>
    </row>
    <row r="63" spans="1:12" x14ac:dyDescent="0.2">
      <c r="A63" s="124"/>
      <c r="B63" s="146"/>
      <c r="C63" s="146"/>
      <c r="D63" s="146"/>
      <c r="E63" s="146"/>
      <c r="F63" s="146"/>
      <c r="G63" s="146"/>
      <c r="H63" s="146"/>
      <c r="I63" s="146"/>
      <c r="J63" s="146"/>
      <c r="K63" s="146"/>
      <c r="L63" s="144"/>
    </row>
    <row r="64" spans="1:12" x14ac:dyDescent="0.2">
      <c r="A64" s="124"/>
      <c r="B64" s="146"/>
      <c r="C64" s="146"/>
      <c r="D64" s="146"/>
      <c r="E64" s="146"/>
      <c r="F64" s="146"/>
      <c r="G64" s="146"/>
      <c r="H64" s="146"/>
      <c r="I64" s="146"/>
      <c r="J64" s="146"/>
      <c r="K64" s="146"/>
      <c r="L64" s="144"/>
    </row>
    <row r="65" spans="1:12" x14ac:dyDescent="0.2">
      <c r="A65" s="124"/>
      <c r="B65" s="146"/>
      <c r="C65" s="146"/>
      <c r="D65" s="146"/>
      <c r="E65" s="146"/>
      <c r="F65" s="146"/>
      <c r="G65" s="146"/>
      <c r="H65" s="146"/>
      <c r="I65" s="146"/>
      <c r="J65" s="146"/>
      <c r="K65" s="146"/>
      <c r="L65" s="144"/>
    </row>
    <row r="66" spans="1:12" x14ac:dyDescent="0.2">
      <c r="A66" s="124"/>
      <c r="B66" s="146"/>
      <c r="C66" s="146"/>
      <c r="D66" s="146"/>
      <c r="E66" s="146"/>
      <c r="F66" s="146"/>
      <c r="G66" s="146"/>
      <c r="H66" s="146"/>
      <c r="I66" s="146"/>
      <c r="J66" s="146"/>
      <c r="K66" s="146"/>
      <c r="L66" s="144"/>
    </row>
    <row r="67" spans="1:12" x14ac:dyDescent="0.2">
      <c r="A67" s="124"/>
      <c r="B67" s="146"/>
      <c r="C67" s="146"/>
      <c r="D67" s="146"/>
      <c r="E67" s="146"/>
      <c r="F67" s="146"/>
      <c r="G67" s="146"/>
      <c r="H67" s="146"/>
      <c r="I67" s="146"/>
      <c r="J67" s="146"/>
      <c r="K67" s="146"/>
      <c r="L67" s="144"/>
    </row>
    <row r="68" spans="1:12" x14ac:dyDescent="0.2">
      <c r="A68" s="124"/>
      <c r="B68" s="146"/>
      <c r="C68" s="146"/>
      <c r="D68" s="146"/>
      <c r="E68" s="146"/>
      <c r="F68" s="146"/>
      <c r="G68" s="146"/>
      <c r="H68" s="146"/>
      <c r="I68" s="146"/>
      <c r="J68" s="146"/>
      <c r="K68" s="146"/>
    </row>
    <row r="69" spans="1:12" x14ac:dyDescent="0.2">
      <c r="G69" s="146"/>
      <c r="H69" s="146"/>
      <c r="I69" s="146"/>
      <c r="J69" s="146"/>
      <c r="K69" s="146"/>
    </row>
    <row r="74" spans="1:12" x14ac:dyDescent="0.2">
      <c r="C74" s="143"/>
      <c r="D74" s="143"/>
      <c r="E74" s="143"/>
      <c r="F74" s="143"/>
      <c r="L74" s="143"/>
    </row>
    <row r="75" spans="1:12" x14ac:dyDescent="0.2">
      <c r="C75" s="143"/>
      <c r="D75" s="143"/>
      <c r="E75" s="143"/>
      <c r="F75" s="143"/>
      <c r="G75" s="143"/>
      <c r="H75" s="143"/>
      <c r="I75" s="143"/>
      <c r="J75" s="143"/>
      <c r="K75" s="143"/>
      <c r="L75" s="143"/>
    </row>
    <row r="76" spans="1:12" x14ac:dyDescent="0.2">
      <c r="C76" s="143"/>
      <c r="D76" s="143"/>
      <c r="E76" s="143"/>
      <c r="F76" s="143"/>
      <c r="G76" s="143"/>
      <c r="H76" s="143"/>
      <c r="I76" s="143"/>
      <c r="J76" s="143"/>
      <c r="K76" s="143"/>
      <c r="L76" s="143"/>
    </row>
    <row r="77" spans="1:12" x14ac:dyDescent="0.2">
      <c r="C77" s="143"/>
      <c r="D77" s="143"/>
      <c r="E77" s="143"/>
      <c r="F77" s="143"/>
      <c r="G77" s="143"/>
      <c r="H77" s="143"/>
      <c r="I77" s="143"/>
      <c r="J77" s="143"/>
      <c r="K77" s="143"/>
      <c r="L77" s="143"/>
    </row>
    <row r="78" spans="1:12" x14ac:dyDescent="0.2">
      <c r="C78" s="143"/>
      <c r="D78" s="143"/>
      <c r="E78" s="143"/>
      <c r="F78" s="143"/>
      <c r="G78" s="143"/>
      <c r="H78" s="143"/>
      <c r="I78" s="143"/>
      <c r="J78" s="143"/>
      <c r="K78" s="143"/>
      <c r="L78" s="143"/>
    </row>
    <row r="79" spans="1:12" x14ac:dyDescent="0.2">
      <c r="C79" s="143"/>
      <c r="D79" s="143"/>
      <c r="E79" s="143"/>
      <c r="F79" s="143"/>
      <c r="G79" s="143"/>
      <c r="H79" s="143"/>
      <c r="I79" s="143"/>
      <c r="J79" s="143"/>
      <c r="K79" s="143"/>
      <c r="L79" s="143"/>
    </row>
    <row r="80" spans="1:12" x14ac:dyDescent="0.2">
      <c r="C80" s="143"/>
      <c r="D80" s="143"/>
      <c r="E80" s="143"/>
      <c r="F80" s="143"/>
      <c r="G80" s="143"/>
      <c r="H80" s="143"/>
      <c r="I80" s="143"/>
      <c r="J80" s="143"/>
      <c r="K80" s="143"/>
      <c r="L80" s="143"/>
    </row>
    <row r="81" spans="1:11" x14ac:dyDescent="0.2">
      <c r="G81" s="143"/>
      <c r="H81" s="143"/>
      <c r="I81" s="143"/>
      <c r="J81" s="143"/>
      <c r="K81" s="143"/>
    </row>
    <row r="83" spans="1:11" ht="15.75" x14ac:dyDescent="0.25">
      <c r="C83" s="147"/>
    </row>
    <row r="84" spans="1:11" ht="15.75" x14ac:dyDescent="0.25">
      <c r="C84" s="148"/>
    </row>
    <row r="85" spans="1:11" x14ac:dyDescent="0.2">
      <c r="A85" s="126"/>
    </row>
    <row r="86" spans="1:11" x14ac:dyDescent="0.2">
      <c r="A86" s="126"/>
    </row>
    <row r="87" spans="1:11" x14ac:dyDescent="0.2">
      <c r="A87" s="126"/>
    </row>
    <row r="88" spans="1:11" x14ac:dyDescent="0.2">
      <c r="A88" s="126"/>
    </row>
    <row r="89" spans="1:11" x14ac:dyDescent="0.2">
      <c r="A89" s="126"/>
    </row>
    <row r="90" spans="1:11" x14ac:dyDescent="0.2">
      <c r="A90" s="126"/>
    </row>
    <row r="91" spans="1:11" x14ac:dyDescent="0.2">
      <c r="A91" s="126"/>
    </row>
    <row r="92" spans="1:11" x14ac:dyDescent="0.2">
      <c r="A92" s="126"/>
    </row>
    <row r="93" spans="1:11" x14ac:dyDescent="0.2">
      <c r="A93" s="126"/>
    </row>
    <row r="94" spans="1:11" x14ac:dyDescent="0.2">
      <c r="A94" s="126"/>
    </row>
    <row r="95" spans="1:11" x14ac:dyDescent="0.2">
      <c r="A95" s="126"/>
    </row>
    <row r="96" spans="1:11" x14ac:dyDescent="0.2">
      <c r="A96" s="126"/>
    </row>
    <row r="97" spans="1:1" x14ac:dyDescent="0.2">
      <c r="A97" s="126"/>
    </row>
    <row r="98" spans="1:1" x14ac:dyDescent="0.2">
      <c r="A98" s="126"/>
    </row>
    <row r="99" spans="1:1" x14ac:dyDescent="0.2">
      <c r="A99" s="126"/>
    </row>
    <row r="100" spans="1:1" x14ac:dyDescent="0.2">
      <c r="A100" s="126"/>
    </row>
    <row r="101" spans="1:1" x14ac:dyDescent="0.2">
      <c r="A101" s="126"/>
    </row>
    <row r="102" spans="1:1" x14ac:dyDescent="0.2">
      <c r="A102" s="126"/>
    </row>
    <row r="103" spans="1:1" x14ac:dyDescent="0.2">
      <c r="A103" s="126"/>
    </row>
  </sheetData>
  <sheetProtection algorithmName="SHA-512" hashValue="FC6U2KYmkVuIgWQXbAPQeNcbVO4283/P+aapEebPl7o8kAPOAycA8A2znIQaB+tcgarCVLJqYJrTYeb3sZ/NWQ==" saltValue="tpeDzSg9fAdRkUjLos5hcw==" spinCount="100000" sheet="1" objects="1" scenarios="1"/>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G16" sqref="G16"/>
    </sheetView>
  </sheetViews>
  <sheetFormatPr defaultRowHeight="15" x14ac:dyDescent="0.25"/>
  <cols>
    <col min="1" max="1" width="35.42578125" style="19" customWidth="1"/>
    <col min="2" max="2" width="14" style="19" bestFit="1" customWidth="1"/>
    <col min="3" max="3" width="27.85546875" style="19" customWidth="1"/>
    <col min="4" max="16384" width="9.140625" style="19"/>
  </cols>
  <sheetData>
    <row r="1" spans="1:5" x14ac:dyDescent="0.25">
      <c r="A1" s="262" t="s">
        <v>154</v>
      </c>
      <c r="B1" s="263" t="s">
        <v>155</v>
      </c>
      <c r="C1" s="265" t="s">
        <v>100</v>
      </c>
    </row>
    <row r="2" spans="1:5" x14ac:dyDescent="0.25">
      <c r="A2" s="264" t="s">
        <v>99</v>
      </c>
      <c r="B2" s="310">
        <v>15</v>
      </c>
      <c r="C2" s="81"/>
    </row>
    <row r="3" spans="1:5" x14ac:dyDescent="0.25">
      <c r="A3" s="264" t="s">
        <v>101</v>
      </c>
      <c r="B3" s="310">
        <v>20</v>
      </c>
      <c r="C3" s="81"/>
    </row>
    <row r="4" spans="1:5" x14ac:dyDescent="0.25">
      <c r="A4" s="264" t="s">
        <v>102</v>
      </c>
      <c r="B4" s="310">
        <v>20</v>
      </c>
      <c r="C4" s="81"/>
    </row>
    <row r="5" spans="1:5" x14ac:dyDescent="0.25">
      <c r="A5" s="264" t="s">
        <v>103</v>
      </c>
      <c r="B5" s="310">
        <v>30</v>
      </c>
      <c r="C5" s="81"/>
    </row>
    <row r="6" spans="1:5" x14ac:dyDescent="0.25">
      <c r="A6" s="264" t="s">
        <v>104</v>
      </c>
      <c r="B6" s="310">
        <v>10</v>
      </c>
      <c r="C6" s="81"/>
    </row>
    <row r="7" spans="1:5" x14ac:dyDescent="0.25">
      <c r="A7" s="264" t="s">
        <v>105</v>
      </c>
      <c r="B7" s="310">
        <v>20</v>
      </c>
      <c r="C7" s="81"/>
    </row>
    <row r="8" spans="1:5" x14ac:dyDescent="0.25">
      <c r="A8" s="264" t="s">
        <v>106</v>
      </c>
      <c r="B8" s="310">
        <v>7</v>
      </c>
      <c r="C8" s="81"/>
    </row>
    <row r="9" spans="1:5" x14ac:dyDescent="0.25">
      <c r="A9" s="264" t="s">
        <v>98</v>
      </c>
      <c r="B9" s="310">
        <v>17</v>
      </c>
      <c r="C9" s="81"/>
    </row>
    <row r="10" spans="1:5" x14ac:dyDescent="0.25">
      <c r="A10" s="264" t="s">
        <v>107</v>
      </c>
      <c r="B10" s="310">
        <v>10</v>
      </c>
      <c r="C10" s="81"/>
    </row>
    <row r="11" spans="1:5" x14ac:dyDescent="0.25">
      <c r="A11" s="264" t="s">
        <v>93</v>
      </c>
      <c r="B11" s="310">
        <v>8</v>
      </c>
      <c r="C11" s="81"/>
    </row>
    <row r="14" spans="1:5" x14ac:dyDescent="0.25">
      <c r="A14" s="269" t="s">
        <v>157</v>
      </c>
    </row>
    <row r="15" spans="1:5" x14ac:dyDescent="0.25">
      <c r="A15" s="266" t="s">
        <v>156</v>
      </c>
      <c r="B15" s="267" t="s">
        <v>37</v>
      </c>
      <c r="C15" s="266" t="s">
        <v>35</v>
      </c>
      <c r="D15" s="27"/>
      <c r="E15" s="27"/>
    </row>
    <row r="16" spans="1:5" x14ac:dyDescent="0.25">
      <c r="A16" s="268">
        <v>2000</v>
      </c>
      <c r="B16" s="311">
        <v>2.3471626329891144</v>
      </c>
      <c r="C16" s="312">
        <v>6.1835416666666703</v>
      </c>
      <c r="D16" s="27"/>
      <c r="E16" s="27"/>
    </row>
    <row r="17" spans="1:5" x14ac:dyDescent="0.25">
      <c r="A17" s="268">
        <v>2001</v>
      </c>
      <c r="B17" s="311">
        <v>2.2312406580092694</v>
      </c>
      <c r="C17" s="312">
        <v>6.6069166666666703</v>
      </c>
      <c r="D17" s="27"/>
      <c r="E17" s="27"/>
    </row>
    <row r="18" spans="1:5" x14ac:dyDescent="0.25">
      <c r="A18" s="268">
        <v>2002</v>
      </c>
      <c r="B18" s="311">
        <v>2.1902803413273455</v>
      </c>
      <c r="C18" s="312">
        <v>7.17</v>
      </c>
      <c r="D18" s="27"/>
      <c r="E18" s="27"/>
    </row>
    <row r="19" spans="1:5" x14ac:dyDescent="0.25">
      <c r="A19" s="268">
        <v>2003</v>
      </c>
      <c r="B19" s="311">
        <v>2.130192769816861</v>
      </c>
      <c r="C19" s="312">
        <v>7.6591666666666702</v>
      </c>
      <c r="D19" s="27"/>
      <c r="E19" s="27"/>
    </row>
    <row r="20" spans="1:5" x14ac:dyDescent="0.25">
      <c r="A20" s="268">
        <v>2004</v>
      </c>
      <c r="B20" s="311">
        <v>2.0033790361631394</v>
      </c>
      <c r="C20" s="312">
        <v>7.9362666666666701</v>
      </c>
      <c r="D20" s="27"/>
      <c r="E20" s="27"/>
    </row>
    <row r="21" spans="1:5" x14ac:dyDescent="0.25">
      <c r="A21" s="268">
        <v>2005</v>
      </c>
      <c r="B21" s="311">
        <v>1.8555353823383216</v>
      </c>
      <c r="C21" s="312">
        <v>8.0660624999999992</v>
      </c>
      <c r="D21" s="27"/>
      <c r="E21" s="27"/>
    </row>
    <row r="22" spans="1:5" x14ac:dyDescent="0.25">
      <c r="A22" s="268">
        <v>2006</v>
      </c>
      <c r="B22" s="311">
        <v>1.751483309864085</v>
      </c>
      <c r="C22" s="312">
        <v>8.0116166666666704</v>
      </c>
      <c r="D22" s="27"/>
      <c r="E22" s="27"/>
    </row>
    <row r="23" spans="1:5" x14ac:dyDescent="0.25">
      <c r="A23" s="268">
        <v>2007</v>
      </c>
      <c r="B23" s="311">
        <v>1.5409348986045215</v>
      </c>
      <c r="C23" s="312">
        <v>7.8512451612499996</v>
      </c>
      <c r="D23" s="27"/>
      <c r="E23" s="27"/>
    </row>
    <row r="24" spans="1:5" x14ac:dyDescent="0.25">
      <c r="A24" s="268">
        <v>2008</v>
      </c>
      <c r="B24" s="311">
        <v>1.4351185348034563</v>
      </c>
      <c r="C24" s="312">
        <v>7.2383206989166702</v>
      </c>
      <c r="D24" s="27"/>
      <c r="E24" s="27"/>
    </row>
    <row r="25" spans="1:5" x14ac:dyDescent="0.25">
      <c r="A25" s="268">
        <v>2009</v>
      </c>
      <c r="B25" s="311">
        <v>1.3001478221378018</v>
      </c>
      <c r="C25" s="312">
        <v>7.02</v>
      </c>
      <c r="D25" s="27"/>
      <c r="E25" s="27"/>
    </row>
    <row r="26" spans="1:5" x14ac:dyDescent="0.25">
      <c r="A26" s="268">
        <v>2010</v>
      </c>
      <c r="B26" s="311">
        <v>1.3323902565526302</v>
      </c>
      <c r="C26" s="312">
        <v>7.0166666666666702</v>
      </c>
      <c r="D26" s="27"/>
      <c r="E26" s="27"/>
    </row>
    <row r="27" spans="1:5" x14ac:dyDescent="0.25">
      <c r="A27" s="268">
        <v>2011</v>
      </c>
      <c r="B27" s="311">
        <v>1.2248766123138657</v>
      </c>
      <c r="C27" s="312">
        <v>6.9369624999999999</v>
      </c>
      <c r="D27" s="27"/>
      <c r="E27" s="27"/>
    </row>
    <row r="28" spans="1:5" x14ac:dyDescent="0.25">
      <c r="A28" s="268">
        <v>2012</v>
      </c>
      <c r="B28" s="311">
        <v>1.0691459702197161</v>
      </c>
      <c r="C28" s="312">
        <v>6.91</v>
      </c>
      <c r="D28" s="27"/>
      <c r="E28" s="27"/>
    </row>
    <row r="29" spans="1:5" x14ac:dyDescent="0.25">
      <c r="A29" s="268">
        <v>2013</v>
      </c>
      <c r="B29" s="311">
        <v>1</v>
      </c>
      <c r="C29" s="312">
        <v>6.91</v>
      </c>
      <c r="D29" s="27"/>
      <c r="E29" s="27"/>
    </row>
    <row r="30" spans="1:5" x14ac:dyDescent="0.25">
      <c r="A30" s="268">
        <v>2014</v>
      </c>
      <c r="B30" s="311">
        <v>1</v>
      </c>
      <c r="C30" s="312">
        <v>7</v>
      </c>
      <c r="E30" s="27"/>
    </row>
    <row r="31" spans="1:5" x14ac:dyDescent="0.25">
      <c r="A31" s="27"/>
      <c r="B31" s="27"/>
      <c r="C31" s="27"/>
      <c r="D31" s="27"/>
      <c r="E31" s="27"/>
    </row>
    <row r="32" spans="1:5" x14ac:dyDescent="0.25">
      <c r="A32" s="19" t="s">
        <v>38</v>
      </c>
      <c r="B32" s="27"/>
      <c r="C32" s="27"/>
      <c r="D32" s="27"/>
      <c r="E32" s="27"/>
    </row>
    <row r="33" spans="1:5" x14ac:dyDescent="0.25">
      <c r="A33" s="19" t="s">
        <v>39</v>
      </c>
      <c r="B33" s="27"/>
      <c r="C33" s="27"/>
      <c r="D33" s="27"/>
      <c r="E33" s="27"/>
    </row>
  </sheetData>
  <sheetProtection algorithmName="SHA-512" hashValue="kWLCGv8vv7g6L529ZR9B/ieslD9tjot6pDXDKuMOuIcZi0TTapcilpDsx2XvkPSGP0q+Q5lcUGDO3uEBYge9gQ==" saltValue="wWX9q7bLMLU2CV7il5t2y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1-Instrucciones</vt:lpstr>
      <vt:lpstr>2- Datos de entrada</vt:lpstr>
      <vt:lpstr>3-Proyección de gastos</vt:lpstr>
      <vt:lpstr>4-Resumen de ingresos y gastos</vt:lpstr>
      <vt:lpstr>5-Gráficas</vt:lpstr>
      <vt:lpstr>6-Datos de referencia</vt:lpstr>
      <vt:lpstr>'2- Datos de entrada'!Print_Area</vt:lpstr>
      <vt:lpstr>'3-Proyección de gastos'!Print_Area</vt:lpstr>
      <vt:lpstr>'5-Gráficas'!Print_Area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Duey</dc:creator>
  <cp:lastModifiedBy>Ryan Schweitzer</cp:lastModifiedBy>
  <cp:lastPrinted>2011-01-15T05:04:00Z</cp:lastPrinted>
  <dcterms:created xsi:type="dcterms:W3CDTF">2010-09-25T06:10:10Z</dcterms:created>
  <dcterms:modified xsi:type="dcterms:W3CDTF">2015-01-27T11:27:32Z</dcterms:modified>
</cp:coreProperties>
</file>